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updateLinks="always"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AgVet\Dropbox\Energy Projects\AEIP\Streamline T1 grants\"/>
    </mc:Choice>
  </mc:AlternateContent>
  <xr:revisionPtr revIDLastSave="0" documentId="13_ncr:1_{6CB08D77-8B2A-4756-9580-933E340E8345}" xr6:coauthVersionLast="43" xr6:coauthVersionMax="43" xr10:uidLastSave="{00000000-0000-0000-0000-000000000000}"/>
  <workbookProtection workbookAlgorithmName="SHA-512" workbookHashValue="0PbKzwIR3VRNEgv6cV0Xwz7oyQJLhbJ2WCikjxKb+mwzFt7vHmY/ZOcomMuuWShwI/m07nCNLvdkihplLws5Mg==" workbookSaltValue="/iYTDJbbEMTE9uojqRBVjw==" workbookSpinCount="100000" lockStructure="1"/>
  <bookViews>
    <workbookView showSheetTabs="0" xWindow="-120" yWindow="-120" windowWidth="29040" windowHeight="15990" xr2:uid="{BBE4635B-7A2C-4437-9D49-1A5CE1D484DC}"/>
  </bookViews>
  <sheets>
    <sheet name="Required Info" sheetId="1" r:id="rId1"/>
    <sheet name="Sheet2" sheetId="2" state="veryHidden" r:id="rId2"/>
    <sheet name="Lists" sheetId="3" state="veryHidden" r:id="rId3"/>
    <sheet name="Output" sheetId="4" state="veryHidden" r:id="rId4"/>
  </sheets>
  <definedNames>
    <definedName name="Tariff">Lists!$B$2:$B$7</definedName>
    <definedName name="Water_heating">Lists!$A$2:$A$9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4" l="1"/>
  <c r="A2" i="4"/>
  <c r="B2" i="4"/>
  <c r="C2" i="4"/>
  <c r="D2" i="4"/>
  <c r="E2" i="4"/>
  <c r="F2" i="4"/>
  <c r="G2" i="4"/>
  <c r="I2" i="4"/>
  <c r="J2" i="4"/>
  <c r="K2" i="4"/>
  <c r="L2" i="4"/>
  <c r="M2" i="4"/>
  <c r="AA2" i="4"/>
  <c r="AX2" i="4"/>
  <c r="AY2" i="4"/>
  <c r="AZ2" i="4"/>
  <c r="DG2" i="4"/>
  <c r="DK2" i="4"/>
  <c r="DH2" i="4"/>
  <c r="DL2" i="4"/>
  <c r="DI2" i="4"/>
  <c r="DM2" i="4"/>
  <c r="DD2" i="4"/>
  <c r="DE2" i="4"/>
  <c r="DC2" i="4"/>
  <c r="CC2" i="4"/>
  <c r="CD2" i="4"/>
  <c r="CE2" i="4"/>
  <c r="CF2" i="4"/>
  <c r="CH2" i="4"/>
  <c r="CI2" i="4"/>
  <c r="CJ2" i="4"/>
  <c r="CK2" i="4"/>
  <c r="CM2" i="4"/>
  <c r="CN2" i="4"/>
  <c r="CO2" i="4"/>
  <c r="CP2" i="4"/>
  <c r="CR2" i="4"/>
  <c r="CS2" i="4"/>
  <c r="CT2" i="4"/>
  <c r="CU2" i="4"/>
  <c r="CW2" i="4"/>
  <c r="CX2" i="4"/>
  <c r="CY2" i="4"/>
  <c r="CZ2" i="4"/>
  <c r="CA2" i="4"/>
  <c r="BY2" i="4"/>
  <c r="BZ2" i="4"/>
  <c r="BX2" i="4"/>
  <c r="BP2" i="4"/>
  <c r="BQ2" i="4"/>
  <c r="BR2" i="4"/>
  <c r="BS2" i="4"/>
  <c r="BL2" i="4"/>
  <c r="BM2" i="4"/>
  <c r="BN2" i="4"/>
  <c r="BO2" i="4"/>
  <c r="BH2" i="4"/>
  <c r="BI2" i="4"/>
  <c r="BJ2" i="4"/>
  <c r="BK2" i="4"/>
  <c r="BE2" i="4"/>
  <c r="BB2" i="4"/>
  <c r="BC2" i="4"/>
  <c r="BD2" i="4"/>
  <c r="BA2" i="4"/>
  <c r="AT2" i="4"/>
  <c r="AU2" i="4"/>
  <c r="AV2" i="4"/>
  <c r="AW2" i="4"/>
  <c r="AQ2" i="4"/>
  <c r="AN2" i="4"/>
  <c r="AO2" i="4"/>
  <c r="AP2" i="4"/>
  <c r="AJ2" i="4"/>
  <c r="AK2" i="4"/>
  <c r="AL2" i="4"/>
  <c r="AM2" i="4"/>
  <c r="AG2" i="4"/>
  <c r="AH2" i="4"/>
  <c r="AI2" i="4"/>
  <c r="AF6" i="4"/>
  <c r="AF7" i="4"/>
  <c r="AF2" i="4"/>
  <c r="Z2" i="4"/>
  <c r="AB2" i="4" s="1"/>
  <c r="Y2" i="4"/>
  <c r="X2" i="4"/>
  <c r="N2" i="4"/>
  <c r="O2" i="4" s="1"/>
  <c r="T2" i="4"/>
  <c r="U2" i="4" s="1"/>
  <c r="Q2" i="4"/>
  <c r="R2" i="4" s="1"/>
  <c r="P2" i="4"/>
  <c r="S2" i="4"/>
  <c r="V2" i="4"/>
  <c r="M65" i="1"/>
  <c r="BU2" i="4" s="1"/>
  <c r="M64" i="1"/>
  <c r="BT2" i="4" s="1"/>
  <c r="C52" i="1"/>
  <c r="F52" i="1"/>
  <c r="F47" i="1"/>
  <c r="DA2" i="4" l="1"/>
  <c r="CL2" i="4"/>
  <c r="W2" i="4"/>
  <c r="DN2" i="4"/>
  <c r="DJ2" i="4"/>
  <c r="DF2" i="4"/>
  <c r="CB2" i="4"/>
  <c r="AC2" i="4"/>
  <c r="CQ2" i="4"/>
  <c r="CV2" i="4"/>
  <c r="CG2" i="4"/>
  <c r="I65" i="1"/>
  <c r="BG2" i="4" s="1"/>
  <c r="E65" i="1"/>
  <c r="AS2" i="4" s="1"/>
  <c r="I64" i="1"/>
  <c r="BF2" i="4" s="1"/>
  <c r="E64" i="1"/>
  <c r="AR2" i="4" s="1"/>
  <c r="E52" i="1"/>
  <c r="D52" i="1"/>
  <c r="AE2" i="4" s="1"/>
  <c r="D47" i="1"/>
  <c r="E47" i="1"/>
  <c r="C47" i="1"/>
  <c r="AD2" i="4" s="1"/>
  <c r="DO2" i="4" l="1"/>
  <c r="DB2" i="4"/>
  <c r="BW2" i="4"/>
  <c r="BV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Hakim</author>
    <author>Gabriel</author>
  </authors>
  <commentList>
    <comment ref="C22" authorId="0" shapeId="0" xr:uid="{AEAAB0B7-4B76-4FC1-9E6C-C6F3BCEDB613}">
      <text>
        <r>
          <rPr>
            <b/>
            <sz val="9"/>
            <color indexed="81"/>
            <rFont val="Tahoma"/>
            <family val="2"/>
          </rPr>
          <t>Enter a value that represents the average for the 12 month period</t>
        </r>
      </text>
    </comment>
    <comment ref="D22" authorId="0" shapeId="0" xr:uid="{8CCDE454-4650-4F22-BA2D-D9089D7E5354}">
      <text>
        <r>
          <rPr>
            <b/>
            <sz val="9"/>
            <color indexed="81"/>
            <rFont val="Tahoma"/>
            <family val="2"/>
          </rPr>
          <t>Enter a value that represents the average for the 12 month period</t>
        </r>
      </text>
    </comment>
    <comment ref="E22" authorId="0" shapeId="0" xr:uid="{A732AD82-95C0-406C-B391-DD65519DA553}">
      <text>
        <r>
          <rPr>
            <b/>
            <sz val="9"/>
            <color indexed="81"/>
            <rFont val="Tahoma"/>
            <family val="2"/>
          </rPr>
          <t>Enter a value that represents the average for the 12 month period</t>
        </r>
      </text>
    </comment>
    <comment ref="G22" authorId="0" shapeId="0" xr:uid="{E067F5A3-6289-4FF7-ADB1-648AD09FF713}">
      <text>
        <r>
          <rPr>
            <b/>
            <sz val="9"/>
            <color indexed="81"/>
            <rFont val="Tahoma"/>
            <family val="2"/>
          </rPr>
          <t>Enter a value that represents the average for the 12 month period</t>
        </r>
      </text>
    </comment>
    <comment ref="C23" authorId="0" shapeId="0" xr:uid="{8BB9C703-B16A-45D3-8C16-5BDB89766654}">
      <text>
        <r>
          <rPr>
            <b/>
            <sz val="11"/>
            <color indexed="81"/>
            <rFont val="Tahoma"/>
            <family val="2"/>
          </rPr>
          <t xml:space="preserve">Use 24hr time
</t>
        </r>
        <r>
          <rPr>
            <sz val="11"/>
            <color indexed="81"/>
            <rFont val="Tahoma"/>
            <family val="2"/>
          </rPr>
          <t xml:space="preserve">eg for 6:00 am type </t>
        </r>
        <r>
          <rPr>
            <b/>
            <sz val="11"/>
            <color indexed="81"/>
            <rFont val="Tahoma"/>
            <family val="2"/>
          </rPr>
          <t>6:00</t>
        </r>
        <r>
          <rPr>
            <sz val="11"/>
            <color indexed="81"/>
            <rFont val="Tahoma"/>
            <family val="2"/>
          </rPr>
          <t xml:space="preserve">
for 5:30pm type </t>
        </r>
        <r>
          <rPr>
            <b/>
            <sz val="11"/>
            <color indexed="81"/>
            <rFont val="Tahoma"/>
            <family val="2"/>
          </rPr>
          <t>17:30</t>
        </r>
        <r>
          <rPr>
            <sz val="11"/>
            <color indexed="81"/>
            <rFont val="Tahoma"/>
            <family val="2"/>
          </rPr>
          <t xml:space="preserve">  do not type "5:30pm"</t>
        </r>
      </text>
    </comment>
    <comment ref="D23" authorId="0" shapeId="0" xr:uid="{22C3753B-68FC-4228-BDB5-8808A50A4B95}">
      <text>
        <r>
          <rPr>
            <b/>
            <sz val="10"/>
            <color indexed="81"/>
            <rFont val="Tahoma"/>
            <family val="2"/>
          </rPr>
          <t xml:space="preserve">Use 24hr time
</t>
        </r>
        <r>
          <rPr>
            <sz val="10"/>
            <color indexed="81"/>
            <rFont val="Tahoma"/>
            <family val="2"/>
          </rPr>
          <t>eg for 6:00 am type 6:00
for 5:30pm type 17:30  do not type "5:30pm"</t>
        </r>
      </text>
    </comment>
    <comment ref="C24" authorId="0" shapeId="0" xr:uid="{1B4C5EBC-AE41-4621-80CC-B4FCD763F5CF}">
      <text>
        <r>
          <rPr>
            <b/>
            <sz val="11"/>
            <color indexed="81"/>
            <rFont val="Tahoma"/>
            <family val="2"/>
          </rPr>
          <t xml:space="preserve">Use 24hr time
</t>
        </r>
        <r>
          <rPr>
            <sz val="11"/>
            <color indexed="81"/>
            <rFont val="Tahoma"/>
            <family val="2"/>
          </rPr>
          <t xml:space="preserve">eg for 6:00 am type </t>
        </r>
        <r>
          <rPr>
            <b/>
            <sz val="11"/>
            <color indexed="81"/>
            <rFont val="Tahoma"/>
            <family val="2"/>
          </rPr>
          <t>6:00</t>
        </r>
        <r>
          <rPr>
            <sz val="11"/>
            <color indexed="81"/>
            <rFont val="Tahoma"/>
            <family val="2"/>
          </rPr>
          <t xml:space="preserve">
for 5:30pm type </t>
        </r>
        <r>
          <rPr>
            <b/>
            <sz val="11"/>
            <color indexed="81"/>
            <rFont val="Tahoma"/>
            <family val="2"/>
          </rPr>
          <t>17:30</t>
        </r>
        <r>
          <rPr>
            <sz val="11"/>
            <color indexed="81"/>
            <rFont val="Tahoma"/>
            <family val="2"/>
          </rPr>
          <t xml:space="preserve">  do not type "5:30pm"</t>
        </r>
      </text>
    </comment>
    <comment ref="D24" authorId="0" shapeId="0" xr:uid="{01C69855-B6F4-450B-9D2A-BF8C58AA9FEE}">
      <text>
        <r>
          <rPr>
            <b/>
            <sz val="10"/>
            <color indexed="81"/>
            <rFont val="Tahoma"/>
            <family val="2"/>
          </rPr>
          <t xml:space="preserve">Use 24hr time
</t>
        </r>
        <r>
          <rPr>
            <sz val="10"/>
            <color indexed="81"/>
            <rFont val="Tahoma"/>
            <family val="2"/>
          </rPr>
          <t>eg for 6:00 am type 6:00
for 5:30pm type 17:30  do not type "5:30pm"</t>
        </r>
      </text>
    </comment>
    <comment ref="C25" authorId="0" shapeId="0" xr:uid="{32964170-C8EC-490E-BB40-E7EA58B323DF}">
      <text>
        <r>
          <rPr>
            <b/>
            <sz val="11"/>
            <color indexed="81"/>
            <rFont val="Tahoma"/>
            <family val="2"/>
          </rPr>
          <t xml:space="preserve">Use 24hr time
</t>
        </r>
        <r>
          <rPr>
            <sz val="11"/>
            <color indexed="81"/>
            <rFont val="Tahoma"/>
            <family val="2"/>
          </rPr>
          <t xml:space="preserve">eg for 6:00 am type </t>
        </r>
        <r>
          <rPr>
            <b/>
            <sz val="11"/>
            <color indexed="81"/>
            <rFont val="Tahoma"/>
            <family val="2"/>
          </rPr>
          <t>6:00</t>
        </r>
        <r>
          <rPr>
            <sz val="11"/>
            <color indexed="81"/>
            <rFont val="Tahoma"/>
            <family val="2"/>
          </rPr>
          <t xml:space="preserve">
for 5:30pm type </t>
        </r>
        <r>
          <rPr>
            <b/>
            <sz val="11"/>
            <color indexed="81"/>
            <rFont val="Tahoma"/>
            <family val="2"/>
          </rPr>
          <t>17:30</t>
        </r>
        <r>
          <rPr>
            <sz val="11"/>
            <color indexed="81"/>
            <rFont val="Tahoma"/>
            <family val="2"/>
          </rPr>
          <t xml:space="preserve">  do not type "5:30pm"</t>
        </r>
      </text>
    </comment>
    <comment ref="D25" authorId="0" shapeId="0" xr:uid="{69ADE9CF-CBAB-4EDB-ACD4-D69ABD56AA33}">
      <text>
        <r>
          <rPr>
            <b/>
            <sz val="10"/>
            <color indexed="81"/>
            <rFont val="Tahoma"/>
            <family val="2"/>
          </rPr>
          <t xml:space="preserve">Use 24hr time
</t>
        </r>
        <r>
          <rPr>
            <sz val="10"/>
            <color indexed="81"/>
            <rFont val="Tahoma"/>
            <family val="2"/>
          </rPr>
          <t>eg for 6:00 am type 6:00
for 5:30pm type 17:30  do not type "5:30pm"</t>
        </r>
      </text>
    </comment>
    <comment ref="H42" authorId="0" shapeId="0" xr:uid="{C4E56F46-ABA4-41E2-BF2E-5E7503B3063A}">
      <text/>
    </comment>
    <comment ref="B48" authorId="1" shapeId="0" xr:uid="{2066B8D6-CAA3-4A6B-8BCA-42D34C1D2E43}">
      <text>
        <r>
          <rPr>
            <sz val="9"/>
            <color indexed="81"/>
            <rFont val="Tahoma"/>
            <family val="2"/>
          </rPr>
          <t xml:space="preserve">If unsure, (hover the mouse over the i icon in green cell to see the difference
</t>
        </r>
      </text>
    </comment>
  </commentList>
</comments>
</file>

<file path=xl/sharedStrings.xml><?xml version="1.0" encoding="utf-8"?>
<sst xmlns="http://schemas.openxmlformats.org/spreadsheetml/2006/main" count="286" uniqueCount="244">
  <si>
    <t>VSD on vacuum pump</t>
  </si>
  <si>
    <t>Test report</t>
  </si>
  <si>
    <t>Milking machine test report</t>
  </si>
  <si>
    <t>Cups on</t>
  </si>
  <si>
    <t>Cups Off</t>
  </si>
  <si>
    <t>Wash up (mins)</t>
  </si>
  <si>
    <t>Days per Year</t>
  </si>
  <si>
    <t>Milking 1</t>
  </si>
  <si>
    <t>Milking 2</t>
  </si>
  <si>
    <t>Milking 3</t>
  </si>
  <si>
    <t>Service Providers</t>
  </si>
  <si>
    <t>Milking Machines</t>
  </si>
  <si>
    <t>Phone</t>
  </si>
  <si>
    <t>Milk Vat / Refrigeration</t>
  </si>
  <si>
    <t>Electrician</t>
  </si>
  <si>
    <t>hrs/day</t>
  </si>
  <si>
    <t>example</t>
  </si>
  <si>
    <t>Utile 320</t>
  </si>
  <si>
    <t>test from 2/4/19</t>
  </si>
  <si>
    <t>Power supply</t>
  </si>
  <si>
    <t>phases</t>
  </si>
  <si>
    <t>Model of pump/compressor</t>
  </si>
  <si>
    <t>Qty</t>
  </si>
  <si>
    <t>VSD on milk pump</t>
  </si>
  <si>
    <t>Make and Model</t>
  </si>
  <si>
    <t>Run time (can get from basic info)</t>
  </si>
  <si>
    <t xml:space="preserve">Plate Cooler </t>
  </si>
  <si>
    <t>First Bank</t>
  </si>
  <si>
    <t>Test 1</t>
  </si>
  <si>
    <t>Test 2</t>
  </si>
  <si>
    <t>Test 3</t>
  </si>
  <si>
    <r>
      <t>Temp of water entering the plate cooler (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C)</t>
    </r>
  </si>
  <si>
    <r>
      <t>Temp of milk leaving the plate cooler (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C)</t>
    </r>
  </si>
  <si>
    <r>
      <t>Difference (</t>
    </r>
    <r>
      <rPr>
        <vertAlign val="superscript"/>
        <sz val="11"/>
        <color indexed="56"/>
        <rFont val="Calibri"/>
        <family val="2"/>
      </rPr>
      <t>o</t>
    </r>
    <r>
      <rPr>
        <sz val="11"/>
        <color indexed="56"/>
        <rFont val="Calibri"/>
        <family val="2"/>
      </rPr>
      <t>C)</t>
    </r>
  </si>
  <si>
    <t xml:space="preserve">Second Bank </t>
  </si>
  <si>
    <r>
      <t>Temp of coolant entering the plate cooler (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C)</t>
    </r>
  </si>
  <si>
    <t>Pre-cooling system (PHE)</t>
  </si>
  <si>
    <t>Type of PHE</t>
  </si>
  <si>
    <t>M-series or Industrial</t>
  </si>
  <si>
    <t>Industrial</t>
  </si>
  <si>
    <t>Number of banks</t>
  </si>
  <si>
    <t>Number of PHEs</t>
  </si>
  <si>
    <t>PHE perfomance (temp diff. from basic info)</t>
  </si>
  <si>
    <t>Degrees diff b/w water in and milk out</t>
  </si>
  <si>
    <t>Cooling system</t>
  </si>
  <si>
    <t>Fluid chiller CA60</t>
  </si>
  <si>
    <t>Operating times</t>
  </si>
  <si>
    <t>when cooling is undertaken</t>
  </si>
  <si>
    <t>on demand</t>
  </si>
  <si>
    <t>Water heating</t>
  </si>
  <si>
    <t>No. of units</t>
  </si>
  <si>
    <t>Qty of vacuum pumps</t>
  </si>
  <si>
    <t>Qty of compressors</t>
  </si>
  <si>
    <t>Qty of HWSs</t>
  </si>
  <si>
    <t>Capacity</t>
  </si>
  <si>
    <t>Rated motor size (kW)</t>
  </si>
  <si>
    <t>Rated input motor size (kW)</t>
  </si>
  <si>
    <t>Storage capacity (L)</t>
  </si>
  <si>
    <t>Volume of hot water used per day</t>
  </si>
  <si>
    <t>Volume of hot water used per day (L)</t>
  </si>
  <si>
    <t>Dairy Type</t>
  </si>
  <si>
    <t>No. Clusters</t>
  </si>
  <si>
    <t>i</t>
  </si>
  <si>
    <t>kWh</t>
  </si>
  <si>
    <t>Litres</t>
  </si>
  <si>
    <t>Mandatory Information</t>
  </si>
  <si>
    <t>Conventional dairies only</t>
  </si>
  <si>
    <t>Milking Machine Cleaning</t>
  </si>
  <si>
    <t>Conventional system</t>
  </si>
  <si>
    <t>Type of cycle</t>
  </si>
  <si>
    <r>
      <t>1</t>
    </r>
    <r>
      <rPr>
        <vertAlign val="superscript"/>
        <sz val="11"/>
        <color indexed="8"/>
        <rFont val="Calibri"/>
        <family val="2"/>
      </rPr>
      <t>st</t>
    </r>
    <r>
      <rPr>
        <sz val="11"/>
        <color theme="1"/>
        <rFont val="Calibri"/>
        <family val="2"/>
        <scheme val="minor"/>
      </rPr>
      <t xml:space="preserve"> cycle</t>
    </r>
  </si>
  <si>
    <r>
      <t>2</t>
    </r>
    <r>
      <rPr>
        <vertAlign val="superscript"/>
        <sz val="11"/>
        <color indexed="8"/>
        <rFont val="Calibri"/>
        <family val="2"/>
      </rPr>
      <t>nd</t>
    </r>
    <r>
      <rPr>
        <sz val="11"/>
        <color theme="1"/>
        <rFont val="Calibri"/>
        <family val="2"/>
        <scheme val="minor"/>
      </rPr>
      <t xml:space="preserve"> cycle</t>
    </r>
  </si>
  <si>
    <r>
      <t>3</t>
    </r>
    <r>
      <rPr>
        <vertAlign val="superscript"/>
        <sz val="11"/>
        <color indexed="8"/>
        <rFont val="Calibri"/>
        <family val="2"/>
      </rPr>
      <t>rd</t>
    </r>
    <r>
      <rPr>
        <sz val="11"/>
        <color theme="1"/>
        <rFont val="Calibri"/>
        <family val="2"/>
        <scheme val="minor"/>
      </rPr>
      <t xml:space="preserve"> cycle</t>
    </r>
  </si>
  <si>
    <r>
      <t>4</t>
    </r>
    <r>
      <rPr>
        <vertAlign val="superscript"/>
        <sz val="11"/>
        <color indexed="8"/>
        <rFont val="Calibri"/>
        <family val="2"/>
      </rPr>
      <t>th</t>
    </r>
    <r>
      <rPr>
        <sz val="11"/>
        <color theme="1"/>
        <rFont val="Calibri"/>
        <family val="2"/>
        <scheme val="minor"/>
      </rPr>
      <t xml:space="preserve"> cycle</t>
    </r>
  </si>
  <si>
    <t>Heating Systems currently used</t>
  </si>
  <si>
    <t>Quantity</t>
  </si>
  <si>
    <t>Tariff used</t>
  </si>
  <si>
    <t xml:space="preserve">Water_heating </t>
  </si>
  <si>
    <t>Heat pump</t>
  </si>
  <si>
    <t>Heat recovery unit without a booster element</t>
  </si>
  <si>
    <t>Heat recovery unit with a booster element</t>
  </si>
  <si>
    <t>Solar hot water unit without a booster element</t>
  </si>
  <si>
    <t>Solar hot water unit with a booster element</t>
  </si>
  <si>
    <t>Dairy hot water service</t>
  </si>
  <si>
    <t>Mains-pressure domestic hot water service</t>
  </si>
  <si>
    <t>Gas hot water service</t>
  </si>
  <si>
    <t>Peak</t>
  </si>
  <si>
    <t>Off-peak</t>
  </si>
  <si>
    <t>Anytime</t>
  </si>
  <si>
    <t>Directly from Solar PV</t>
  </si>
  <si>
    <t>Diesel generator</t>
  </si>
  <si>
    <t>Tariff</t>
  </si>
  <si>
    <t>Power supply to the dairy (no. of phases)</t>
  </si>
  <si>
    <t>Rated motor size (kW) on vacuum pump</t>
  </si>
  <si>
    <t>Make and Model of vacuum pump</t>
  </si>
  <si>
    <t>Average hours per day the vacuum pump(s) operate</t>
  </si>
  <si>
    <t>Total water used</t>
  </si>
  <si>
    <t>Total hot water used</t>
  </si>
  <si>
    <t>Unit 1</t>
  </si>
  <si>
    <t>Unit 2</t>
  </si>
  <si>
    <t>Unit 3</t>
  </si>
  <si>
    <t>Not applicable</t>
  </si>
  <si>
    <t>Contact Name</t>
  </si>
  <si>
    <t>Business Name</t>
  </si>
  <si>
    <t>Address Line 1</t>
  </si>
  <si>
    <t>Address Line 2</t>
  </si>
  <si>
    <t>Address Line 3</t>
  </si>
  <si>
    <t>Town</t>
  </si>
  <si>
    <t>State</t>
  </si>
  <si>
    <t>Postcode</t>
  </si>
  <si>
    <t>Mobile</t>
  </si>
  <si>
    <t>Email</t>
  </si>
  <si>
    <t>Vic</t>
  </si>
  <si>
    <t>Phase</t>
  </si>
  <si>
    <t>All applicants must complete the mandatory information</t>
  </si>
  <si>
    <t>Company /Contact person</t>
  </si>
  <si>
    <t>Contact number</t>
  </si>
  <si>
    <t>Cycle volume        (L)</t>
  </si>
  <si>
    <t>Electrricity exported to the grid</t>
  </si>
  <si>
    <t>kWh consumed</t>
  </si>
  <si>
    <t>$ spend, ex.GST</t>
  </si>
  <si>
    <t>Electricity generated by the solar PV system</t>
  </si>
  <si>
    <t>kg MS</t>
  </si>
  <si>
    <t>Milking 2 (if applicable)</t>
  </si>
  <si>
    <t>Milking 3 (if applicable)</t>
  </si>
  <si>
    <t>Capacity (L)</t>
  </si>
  <si>
    <t>Latest milking machine test report - send a copy with your application.  Ensure to include all pages</t>
  </si>
  <si>
    <t>Temp of cycle</t>
  </si>
  <si>
    <t xml:space="preserve">If the plate cooler is a double bank or there is a  second plate cooler </t>
  </si>
  <si>
    <t>Enter information into the white cells provided.</t>
  </si>
  <si>
    <t>There are prompts and explanations provided to assit you to enter the required information.</t>
  </si>
  <si>
    <t>Example only</t>
  </si>
  <si>
    <t>Milk1_washtime</t>
  </si>
  <si>
    <t>Milk1_alltime</t>
  </si>
  <si>
    <t>Milk1_days</t>
  </si>
  <si>
    <t>Milk2_washtime</t>
  </si>
  <si>
    <t>Milk2_alltime</t>
  </si>
  <si>
    <t>Milk3_days</t>
  </si>
  <si>
    <t>Milk2_days</t>
  </si>
  <si>
    <t>Milk3_washtime</t>
  </si>
  <si>
    <t>Milk3_alltime</t>
  </si>
  <si>
    <t>kWh from grid</t>
  </si>
  <si>
    <t>$spend</t>
  </si>
  <si>
    <t>kWh_gen</t>
  </si>
  <si>
    <t>kWh_export</t>
  </si>
  <si>
    <t>kWh-self</t>
  </si>
  <si>
    <t>Total_kWh cons</t>
  </si>
  <si>
    <t>1st_bank_temp</t>
  </si>
  <si>
    <t>2nd_bank_temp</t>
  </si>
  <si>
    <t>M1_C1_C</t>
  </si>
  <si>
    <t>M1_C2_C</t>
  </si>
  <si>
    <t>M1_C3_C</t>
  </si>
  <si>
    <t>M1_C4_C</t>
  </si>
  <si>
    <t>M1_C1_T</t>
  </si>
  <si>
    <t>M1_C2_T</t>
  </si>
  <si>
    <t>M1_C3_T</t>
  </si>
  <si>
    <t>M1_C4_T</t>
  </si>
  <si>
    <t>M1_C1_V</t>
  </si>
  <si>
    <t>M1_C2_V</t>
  </si>
  <si>
    <t>M1_C3_V</t>
  </si>
  <si>
    <t>M1_C4_V</t>
  </si>
  <si>
    <t>M1_HW</t>
  </si>
  <si>
    <t>M1_TW</t>
  </si>
  <si>
    <t>M2_C1_C</t>
  </si>
  <si>
    <t>M2_C2_C</t>
  </si>
  <si>
    <t>M2_C3_C</t>
  </si>
  <si>
    <t>M2_C4_C</t>
  </si>
  <si>
    <t>M2_C1_T</t>
  </si>
  <si>
    <t>M2_C2_T</t>
  </si>
  <si>
    <t>M2_C3_T</t>
  </si>
  <si>
    <t>M2_C4_T</t>
  </si>
  <si>
    <t>M2_C1_V</t>
  </si>
  <si>
    <t>M2_C2_V</t>
  </si>
  <si>
    <t>M2_C3_V</t>
  </si>
  <si>
    <t>M2_C4_V</t>
  </si>
  <si>
    <t>M2_HW</t>
  </si>
  <si>
    <t>M2_TW</t>
  </si>
  <si>
    <t>M3_C1_C</t>
  </si>
  <si>
    <t>M3_C2_C</t>
  </si>
  <si>
    <t>M3_C3_C</t>
  </si>
  <si>
    <t>M3_C4_C</t>
  </si>
  <si>
    <t>M3_C1_T</t>
  </si>
  <si>
    <t>M3_C2_T</t>
  </si>
  <si>
    <t>M3_C3_T</t>
  </si>
  <si>
    <t>M3_C4_T</t>
  </si>
  <si>
    <t>M3_C1_V</t>
  </si>
  <si>
    <t>M3_C2_V</t>
  </si>
  <si>
    <t>M3_C3_V</t>
  </si>
  <si>
    <t>M3_C4_V</t>
  </si>
  <si>
    <t>M3_HW</t>
  </si>
  <si>
    <t>M3_TW</t>
  </si>
  <si>
    <t>Total_HW</t>
  </si>
  <si>
    <t>Total_Water</t>
  </si>
  <si>
    <t>Heating1</t>
  </si>
  <si>
    <t>Heating1_Qty</t>
  </si>
  <si>
    <t>Heating1_V</t>
  </si>
  <si>
    <t>Heating1_totV</t>
  </si>
  <si>
    <t>Heating1_tariff</t>
  </si>
  <si>
    <t>Heating2</t>
  </si>
  <si>
    <t>Heating2_Qty</t>
  </si>
  <si>
    <t>Heating2_V</t>
  </si>
  <si>
    <t>Heating2_tariff</t>
  </si>
  <si>
    <t>Heating2_totV</t>
  </si>
  <si>
    <t>Heating3</t>
  </si>
  <si>
    <t>Heating3_Qty</t>
  </si>
  <si>
    <t>Heating3_V</t>
  </si>
  <si>
    <t>Heating3_tariff</t>
  </si>
  <si>
    <t>Heating3_totV</t>
  </si>
  <si>
    <t>Heating4</t>
  </si>
  <si>
    <t>Heating4_Qty</t>
  </si>
  <si>
    <t>Heating4_V</t>
  </si>
  <si>
    <t>Heating4_tariff</t>
  </si>
  <si>
    <t>Heating4_totV</t>
  </si>
  <si>
    <t>Heating5</t>
  </si>
  <si>
    <t>Heating5_Qty</t>
  </si>
  <si>
    <t>Heating5_V</t>
  </si>
  <si>
    <t>Heating5_tariff</t>
  </si>
  <si>
    <t>Heating5_totV</t>
  </si>
  <si>
    <t>Heating6</t>
  </si>
  <si>
    <t>Heating6_Qty</t>
  </si>
  <si>
    <t>Heating6_V</t>
  </si>
  <si>
    <t>Heating6_tariff</t>
  </si>
  <si>
    <t>Heating6_totV</t>
  </si>
  <si>
    <t>Heating_TotV</t>
  </si>
  <si>
    <t>Motor1</t>
  </si>
  <si>
    <t>VacPump1</t>
  </si>
  <si>
    <t>Vac1_hrs</t>
  </si>
  <si>
    <t>Motor2</t>
  </si>
  <si>
    <t>Motor3</t>
  </si>
  <si>
    <t>VacPump2</t>
  </si>
  <si>
    <t>VacPump3</t>
  </si>
  <si>
    <t>Vac2_hrs</t>
  </si>
  <si>
    <t>Vac3_hrs</t>
  </si>
  <si>
    <t>Vac1_kWh</t>
  </si>
  <si>
    <t>Vac2_kWh</t>
  </si>
  <si>
    <t>Vac_totKwh</t>
  </si>
  <si>
    <t>Total hrs/day</t>
  </si>
  <si>
    <t>Electricity Bills and Electricity Use</t>
  </si>
  <si>
    <r>
      <t xml:space="preserve">Total 12 months (electricity use, electricity spend) for the </t>
    </r>
    <r>
      <rPr>
        <b/>
        <u/>
        <sz val="11"/>
        <color theme="0"/>
        <rFont val="Calibri"/>
        <family val="2"/>
      </rPr>
      <t>dairy</t>
    </r>
  </si>
  <si>
    <t>If a solar PV system is installed and connected to  the dairy's meter the total kWhs generated and exported must be provided for the same period as the electricity bills.</t>
  </si>
  <si>
    <t>Milk production for the 12 months corresponding to the electricity bills</t>
  </si>
  <si>
    <r>
      <t xml:space="preserve">Complete this section </t>
    </r>
    <r>
      <rPr>
        <b/>
        <u/>
        <sz val="18"/>
        <color theme="1"/>
        <rFont val="Calibri"/>
        <family val="2"/>
        <scheme val="minor"/>
      </rPr>
      <t>only</t>
    </r>
    <r>
      <rPr>
        <b/>
        <sz val="18"/>
        <color theme="1"/>
        <rFont val="Calibri"/>
        <family val="2"/>
        <scheme val="minor"/>
      </rPr>
      <t xml:space="preserve"> if you are applying for a Water Heating-Related Grant</t>
    </r>
  </si>
  <si>
    <r>
      <t xml:space="preserve">Complete this section </t>
    </r>
    <r>
      <rPr>
        <b/>
        <u/>
        <sz val="18"/>
        <color theme="1"/>
        <rFont val="Calibri"/>
        <family val="2"/>
        <scheme val="minor"/>
      </rPr>
      <t>only</t>
    </r>
    <r>
      <rPr>
        <b/>
        <sz val="18"/>
        <color theme="1"/>
        <rFont val="Calibri"/>
        <family val="2"/>
        <scheme val="minor"/>
      </rPr>
      <t xml:space="preserve"> if you are applying for Vacuum Pump-Related Grant</t>
    </r>
  </si>
  <si>
    <r>
      <t xml:space="preserve">Complete this section </t>
    </r>
    <r>
      <rPr>
        <b/>
        <u/>
        <sz val="18"/>
        <color theme="1"/>
        <rFont val="Calibri"/>
        <family val="2"/>
        <scheme val="minor"/>
      </rPr>
      <t>only</t>
    </r>
    <r>
      <rPr>
        <b/>
        <sz val="18"/>
        <color theme="1"/>
        <rFont val="Calibri"/>
        <family val="2"/>
        <scheme val="minor"/>
      </rPr>
      <t xml:space="preserve"> if you are applying for a Cooling-Related Grant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</si>
</sst>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h]:mm"/>
    <numFmt numFmtId="165" formatCode="0000\ 000\ 000"/>
    <numFmt numFmtId="166" formatCode="_-* #,##0_-;\-* #,##0_-;_-* &quot;-&quot;??_-;_-@_-"/>
    <numFmt numFmtId="167" formatCode="#,##0_ ;\-#,##0\ "/>
    <numFmt numFmtId="168" formatCode="0.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3" tint="-0.499984740745262"/>
      <name val="Calibri"/>
      <family val="2"/>
    </font>
    <font>
      <vertAlign val="superscript"/>
      <sz val="11"/>
      <color indexed="56"/>
      <name val="Calibri"/>
      <family val="2"/>
    </font>
    <font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14"/>
      <color theme="1"/>
      <name val="Webdings"/>
      <family val="1"/>
      <charset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6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rgb="FFFFFF00"/>
      <name val="Calibri"/>
      <family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3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b/>
      <u/>
      <sz val="11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A84420"/>
        <bgColor indexed="64"/>
      </patternFill>
    </fill>
    <fill>
      <patternFill patternType="solid">
        <fgColor rgb="FF3131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58">
    <xf numFmtId="0" fontId="0" fillId="0" borderId="0" xfId="0"/>
    <xf numFmtId="0" fontId="1" fillId="4" borderId="0" xfId="0" applyFont="1" applyFill="1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/>
    <xf numFmtId="0" fontId="3" fillId="2" borderId="6" xfId="0" applyFont="1" applyFill="1" applyBorder="1"/>
    <xf numFmtId="0" fontId="2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4" fillId="8" borderId="0" xfId="0" applyFont="1" applyFill="1" applyBorder="1" applyAlignment="1">
      <alignment horizontal="left" vertical="top" wrapText="1"/>
    </xf>
    <xf numFmtId="0" fontId="22" fillId="7" borderId="0" xfId="0" applyFont="1" applyFill="1" applyBorder="1" applyAlignment="1">
      <alignment horizontal="right"/>
    </xf>
    <xf numFmtId="0" fontId="23" fillId="7" borderId="0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9" fillId="5" borderId="1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10" fillId="5" borderId="4" xfId="0" applyFont="1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4" xfId="0" applyFill="1" applyBorder="1"/>
    <xf numFmtId="0" fontId="12" fillId="5" borderId="4" xfId="0" applyFont="1" applyFill="1" applyBorder="1" applyAlignment="1">
      <alignment horizontal="right"/>
    </xf>
    <xf numFmtId="0" fontId="26" fillId="12" borderId="0" xfId="2" applyNumberFormat="1" applyFont="1" applyFill="1" applyBorder="1"/>
    <xf numFmtId="0" fontId="26" fillId="12" borderId="5" xfId="2" applyNumberFormat="1" applyFont="1" applyFill="1" applyBorder="1"/>
    <xf numFmtId="0" fontId="22" fillId="7" borderId="10" xfId="0" applyFont="1" applyFill="1" applyBorder="1" applyAlignment="1">
      <alignment horizontal="left"/>
    </xf>
    <xf numFmtId="0" fontId="0" fillId="7" borderId="11" xfId="0" applyFill="1" applyBorder="1"/>
    <xf numFmtId="0" fontId="19" fillId="7" borderId="12" xfId="0" applyFont="1" applyFill="1" applyBorder="1"/>
    <xf numFmtId="0" fontId="0" fillId="11" borderId="10" xfId="0" applyFill="1" applyBorder="1"/>
    <xf numFmtId="0" fontId="0" fillId="11" borderId="13" xfId="0" applyFill="1" applyBorder="1"/>
    <xf numFmtId="0" fontId="0" fillId="11" borderId="15" xfId="0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28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left"/>
    </xf>
    <xf numFmtId="0" fontId="0" fillId="10" borderId="5" xfId="0" applyFont="1" applyFill="1" applyBorder="1" applyProtection="1">
      <protection locked="0"/>
    </xf>
    <xf numFmtId="0" fontId="0" fillId="2" borderId="0" xfId="0" applyFont="1" applyFill="1" applyBorder="1"/>
    <xf numFmtId="0" fontId="0" fillId="2" borderId="5" xfId="0" applyFont="1" applyFill="1" applyBorder="1"/>
    <xf numFmtId="0" fontId="0" fillId="2" borderId="8" xfId="0" applyFont="1" applyFill="1" applyBorder="1"/>
    <xf numFmtId="0" fontId="0" fillId="2" borderId="0" xfId="0" applyFill="1" applyBorder="1" applyProtection="1"/>
    <xf numFmtId="164" fontId="21" fillId="2" borderId="0" xfId="0" applyNumberFormat="1" applyFont="1" applyFill="1" applyBorder="1" applyProtection="1"/>
    <xf numFmtId="164" fontId="21" fillId="2" borderId="7" xfId="0" applyNumberFormat="1" applyFont="1" applyFill="1" applyBorder="1" applyProtection="1"/>
    <xf numFmtId="0" fontId="29" fillId="2" borderId="0" xfId="0" applyFont="1" applyFill="1" applyBorder="1"/>
    <xf numFmtId="0" fontId="0" fillId="10" borderId="9" xfId="0" applyFill="1" applyBorder="1" applyProtection="1">
      <protection locked="0"/>
    </xf>
    <xf numFmtId="18" fontId="0" fillId="10" borderId="9" xfId="0" applyNumberFormat="1" applyFill="1" applyBorder="1" applyProtection="1">
      <protection locked="0"/>
    </xf>
    <xf numFmtId="1" fontId="0" fillId="10" borderId="9" xfId="0" applyNumberFormat="1" applyFill="1" applyBorder="1" applyAlignment="1" applyProtection="1">
      <alignment horizontal="right"/>
      <protection locked="0"/>
    </xf>
    <xf numFmtId="0" fontId="0" fillId="10" borderId="9" xfId="0" applyFont="1" applyFill="1" applyBorder="1" applyProtection="1">
      <protection locked="0"/>
    </xf>
    <xf numFmtId="0" fontId="0" fillId="2" borderId="2" xfId="0" applyFont="1" applyFill="1" applyBorder="1"/>
    <xf numFmtId="0" fontId="0" fillId="2" borderId="3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3" fillId="10" borderId="9" xfId="0" applyFont="1" applyFill="1" applyBorder="1" applyAlignment="1" applyProtection="1">
      <alignment horizontal="left"/>
      <protection locked="0"/>
    </xf>
    <xf numFmtId="0" fontId="23" fillId="10" borderId="9" xfId="0" applyFont="1" applyFill="1" applyBorder="1" applyProtection="1">
      <protection locked="0"/>
    </xf>
    <xf numFmtId="0" fontId="24" fillId="8" borderId="0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22" fillId="7" borderId="0" xfId="0" applyFont="1" applyFill="1" applyBorder="1" applyAlignment="1">
      <alignment horizontal="center"/>
    </xf>
    <xf numFmtId="0" fontId="0" fillId="11" borderId="11" xfId="0" applyFill="1" applyBorder="1"/>
    <xf numFmtId="0" fontId="0" fillId="11" borderId="16" xfId="0" applyFill="1" applyBorder="1"/>
    <xf numFmtId="0" fontId="25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0" fillId="4" borderId="2" xfId="0" applyFill="1" applyBorder="1"/>
    <xf numFmtId="0" fontId="0" fillId="4" borderId="3" xfId="0" applyFill="1" applyBorder="1"/>
    <xf numFmtId="0" fontId="18" fillId="6" borderId="4" xfId="0" applyFont="1" applyFill="1" applyBorder="1"/>
    <xf numFmtId="0" fontId="22" fillId="6" borderId="0" xfId="0" applyFont="1" applyFill="1" applyBorder="1"/>
    <xf numFmtId="0" fontId="22" fillId="6" borderId="5" xfId="0" applyFont="1" applyFill="1" applyBorder="1"/>
    <xf numFmtId="0" fontId="22" fillId="7" borderId="4" xfId="0" applyFont="1" applyFill="1" applyBorder="1"/>
    <xf numFmtId="0" fontId="22" fillId="7" borderId="0" xfId="0" applyFont="1" applyFill="1" applyBorder="1"/>
    <xf numFmtId="0" fontId="24" fillId="8" borderId="4" xfId="0" applyFont="1" applyFill="1" applyBorder="1" applyAlignment="1">
      <alignment horizontal="center" vertical="top" wrapText="1"/>
    </xf>
    <xf numFmtId="0" fontId="24" fillId="8" borderId="5" xfId="0" applyFont="1" applyFill="1" applyBorder="1" applyAlignment="1">
      <alignment horizontal="right" vertical="top" wrapText="1"/>
    </xf>
    <xf numFmtId="0" fontId="23" fillId="9" borderId="4" xfId="0" applyFont="1" applyFill="1" applyBorder="1" applyAlignment="1">
      <alignment horizontal="right"/>
    </xf>
    <xf numFmtId="0" fontId="22" fillId="7" borderId="4" xfId="0" applyFont="1" applyFill="1" applyBorder="1" applyAlignment="1">
      <alignment horizontal="right"/>
    </xf>
    <xf numFmtId="0" fontId="22" fillId="7" borderId="5" xfId="0" applyFont="1" applyFill="1" applyBorder="1" applyAlignment="1">
      <alignment horizontal="right"/>
    </xf>
    <xf numFmtId="0" fontId="22" fillId="7" borderId="7" xfId="0" applyFont="1" applyFill="1" applyBorder="1" applyAlignment="1">
      <alignment horizontal="right"/>
    </xf>
    <xf numFmtId="0" fontId="23" fillId="7" borderId="7" xfId="0" applyFont="1" applyFill="1" applyBorder="1"/>
    <xf numFmtId="0" fontId="22" fillId="7" borderId="8" xfId="0" applyFont="1" applyFill="1" applyBorder="1" applyAlignment="1">
      <alignment horizontal="right"/>
    </xf>
    <xf numFmtId="0" fontId="32" fillId="5" borderId="0" xfId="0" applyFont="1" applyFill="1" applyBorder="1"/>
    <xf numFmtId="0" fontId="19" fillId="5" borderId="0" xfId="0" applyFont="1" applyFill="1" applyBorder="1"/>
    <xf numFmtId="0" fontId="19" fillId="5" borderId="5" xfId="0" applyFont="1" applyFill="1" applyBorder="1"/>
    <xf numFmtId="0" fontId="19" fillId="5" borderId="7" xfId="0" applyFont="1" applyFill="1" applyBorder="1"/>
    <xf numFmtId="0" fontId="19" fillId="5" borderId="8" xfId="0" applyFont="1" applyFill="1" applyBorder="1"/>
    <xf numFmtId="0" fontId="34" fillId="13" borderId="18" xfId="0" applyFont="1" applyFill="1" applyBorder="1"/>
    <xf numFmtId="0" fontId="0" fillId="13" borderId="4" xfId="0" applyFill="1" applyBorder="1"/>
    <xf numFmtId="0" fontId="1" fillId="13" borderId="0" xfId="0" applyFont="1" applyFill="1" applyBorder="1"/>
    <xf numFmtId="0" fontId="0" fillId="13" borderId="0" xfId="0" applyFill="1" applyBorder="1"/>
    <xf numFmtId="0" fontId="0" fillId="13" borderId="5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0" borderId="14" xfId="0" applyFill="1" applyBorder="1" applyProtection="1">
      <protection locked="0"/>
    </xf>
    <xf numFmtId="0" fontId="12" fillId="5" borderId="6" xfId="0" applyFont="1" applyFill="1" applyBorder="1" applyAlignment="1">
      <alignment horizontal="right"/>
    </xf>
    <xf numFmtId="0" fontId="26" fillId="12" borderId="7" xfId="2" applyNumberFormat="1" applyFont="1" applyFill="1" applyBorder="1"/>
    <xf numFmtId="0" fontId="26" fillId="12" borderId="8" xfId="2" applyNumberFormat="1" applyFont="1" applyFill="1" applyBorder="1"/>
    <xf numFmtId="0" fontId="32" fillId="5" borderId="7" xfId="0" applyFont="1" applyFill="1" applyBorder="1"/>
    <xf numFmtId="0" fontId="0" fillId="14" borderId="0" xfId="0" applyFill="1"/>
    <xf numFmtId="0" fontId="0" fillId="10" borderId="17" xfId="0" applyFill="1" applyBorder="1" applyProtection="1">
      <protection locked="0"/>
    </xf>
    <xf numFmtId="1" fontId="0" fillId="10" borderId="14" xfId="0" applyNumberFormat="1" applyFill="1" applyBorder="1" applyAlignment="1" applyProtection="1">
      <alignment horizontal="right"/>
      <protection locked="0"/>
    </xf>
    <xf numFmtId="18" fontId="0" fillId="10" borderId="16" xfId="0" applyNumberFormat="1" applyFill="1" applyBorder="1" applyProtection="1">
      <protection locked="0"/>
    </xf>
    <xf numFmtId="0" fontId="0" fillId="10" borderId="16" xfId="0" applyFill="1" applyBorder="1" applyProtection="1">
      <protection locked="0"/>
    </xf>
    <xf numFmtId="1" fontId="0" fillId="10" borderId="17" xfId="0" applyNumberFormat="1" applyFill="1" applyBorder="1" applyAlignment="1" applyProtection="1">
      <alignment horizontal="right"/>
      <protection locked="0"/>
    </xf>
    <xf numFmtId="0" fontId="0" fillId="2" borderId="4" xfId="0" applyFill="1" applyBorder="1"/>
    <xf numFmtId="0" fontId="35" fillId="14" borderId="0" xfId="0" applyFont="1" applyFill="1"/>
    <xf numFmtId="0" fontId="36" fillId="14" borderId="0" xfId="0" applyFont="1" applyFill="1"/>
    <xf numFmtId="0" fontId="0" fillId="11" borderId="9" xfId="0" applyFill="1" applyBorder="1" applyAlignment="1">
      <alignment horizontal="right"/>
    </xf>
    <xf numFmtId="0" fontId="0" fillId="10" borderId="12" xfId="0" applyFill="1" applyBorder="1" applyProtection="1">
      <protection locked="0"/>
    </xf>
    <xf numFmtId="3" fontId="8" fillId="10" borderId="9" xfId="0" applyNumberFormat="1" applyFont="1" applyFill="1" applyBorder="1" applyAlignment="1" applyProtection="1">
      <alignment wrapText="1"/>
      <protection locked="0"/>
    </xf>
    <xf numFmtId="44" fontId="0" fillId="0" borderId="9" xfId="3" applyFont="1" applyBorder="1" applyProtection="1">
      <protection locked="0"/>
    </xf>
    <xf numFmtId="166" fontId="0" fillId="10" borderId="9" xfId="2" applyNumberFormat="1" applyFont="1" applyFill="1" applyBorder="1" applyAlignment="1" applyProtection="1">
      <alignment horizontal="right"/>
      <protection locked="0"/>
    </xf>
    <xf numFmtId="3" fontId="8" fillId="10" borderId="9" xfId="2" applyNumberFormat="1" applyFont="1" applyFill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10" borderId="11" xfId="0" applyFill="1" applyBorder="1" applyProtection="1">
      <protection locked="0"/>
    </xf>
    <xf numFmtId="0" fontId="16" fillId="15" borderId="2" xfId="1" applyFont="1" applyFill="1" applyBorder="1" applyAlignment="1" applyProtection="1">
      <alignment horizontal="right"/>
    </xf>
    <xf numFmtId="0" fontId="37" fillId="14" borderId="0" xfId="0" applyFont="1" applyFill="1"/>
    <xf numFmtId="0" fontId="38" fillId="14" borderId="0" xfId="0" applyFont="1" applyFill="1"/>
    <xf numFmtId="0" fontId="38" fillId="0" borderId="0" xfId="0" applyFont="1"/>
    <xf numFmtId="1" fontId="0" fillId="0" borderId="0" xfId="0" applyNumberFormat="1"/>
    <xf numFmtId="3" fontId="0" fillId="0" borderId="0" xfId="0" applyNumberFormat="1"/>
    <xf numFmtId="44" fontId="0" fillId="0" borderId="0" xfId="0" applyNumberFormat="1"/>
    <xf numFmtId="167" fontId="0" fillId="0" borderId="0" xfId="2" applyNumberFormat="1" applyFont="1" applyBorder="1" applyProtection="1">
      <protection locked="0"/>
    </xf>
    <xf numFmtId="2" fontId="0" fillId="0" borderId="0" xfId="0" applyNumberFormat="1"/>
    <xf numFmtId="168" fontId="0" fillId="0" borderId="0" xfId="0" applyNumberFormat="1"/>
    <xf numFmtId="0" fontId="39" fillId="2" borderId="0" xfId="0" applyFont="1" applyFill="1" applyBorder="1" applyAlignment="1">
      <alignment horizontal="right"/>
    </xf>
    <xf numFmtId="0" fontId="39" fillId="2" borderId="0" xfId="0" applyFont="1" applyFill="1" applyBorder="1" applyAlignment="1">
      <alignment horizontal="right" wrapText="1"/>
    </xf>
    <xf numFmtId="0" fontId="0" fillId="10" borderId="11" xfId="0" applyFont="1" applyFill="1" applyBorder="1" applyProtection="1">
      <protection locked="0"/>
    </xf>
    <xf numFmtId="0" fontId="0" fillId="10" borderId="12" xfId="0" applyFont="1" applyFill="1" applyBorder="1" applyProtection="1">
      <protection locked="0"/>
    </xf>
    <xf numFmtId="0" fontId="0" fillId="10" borderId="9" xfId="0" applyFont="1" applyFill="1" applyBorder="1" applyProtection="1">
      <protection locked="0"/>
    </xf>
    <xf numFmtId="0" fontId="0" fillId="10" borderId="14" xfId="0" applyFont="1" applyFill="1" applyBorder="1" applyProtection="1">
      <protection locked="0"/>
    </xf>
    <xf numFmtId="0" fontId="15" fillId="10" borderId="19" xfId="1" applyFill="1" applyBorder="1" applyProtection="1">
      <protection locked="0"/>
    </xf>
    <xf numFmtId="0" fontId="15" fillId="10" borderId="20" xfId="1" applyFill="1" applyBorder="1" applyProtection="1">
      <protection locked="0"/>
    </xf>
    <xf numFmtId="0" fontId="22" fillId="7" borderId="0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0" fontId="25" fillId="4" borderId="1" xfId="0" applyFont="1" applyFill="1" applyBorder="1"/>
    <xf numFmtId="0" fontId="25" fillId="4" borderId="2" xfId="0" applyFont="1" applyFill="1" applyBorder="1"/>
    <xf numFmtId="0" fontId="8" fillId="10" borderId="0" xfId="0" applyFont="1" applyFill="1" applyBorder="1" applyProtection="1">
      <protection locked="0"/>
    </xf>
    <xf numFmtId="165" fontId="8" fillId="10" borderId="0" xfId="0" applyNumberFormat="1" applyFont="1" applyFill="1" applyBorder="1" applyAlignment="1" applyProtection="1">
      <alignment horizontal="left"/>
      <protection locked="0"/>
    </xf>
    <xf numFmtId="165" fontId="8" fillId="10" borderId="5" xfId="0" applyNumberFormat="1" applyFont="1" applyFill="1" applyBorder="1" applyAlignment="1" applyProtection="1">
      <alignment horizontal="left"/>
      <protection locked="0"/>
    </xf>
    <xf numFmtId="0" fontId="8" fillId="10" borderId="7" xfId="0" applyFont="1" applyFill="1" applyBorder="1" applyProtection="1">
      <protection locked="0"/>
    </xf>
    <xf numFmtId="165" fontId="8" fillId="10" borderId="7" xfId="0" applyNumberFormat="1" applyFont="1" applyFill="1" applyBorder="1" applyAlignment="1" applyProtection="1">
      <alignment horizontal="left"/>
      <protection locked="0"/>
    </xf>
    <xf numFmtId="165" fontId="8" fillId="10" borderId="8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5" fillId="4" borderId="3" xfId="0" applyFont="1" applyFill="1" applyBorder="1"/>
    <xf numFmtId="0" fontId="25" fillId="4" borderId="4" xfId="0" applyFont="1" applyFill="1" applyBorder="1"/>
    <xf numFmtId="0" fontId="25" fillId="4" borderId="0" xfId="0" applyFont="1" applyFill="1" applyBorder="1"/>
    <xf numFmtId="0" fontId="0" fillId="14" borderId="0" xfId="0" applyFill="1" applyAlignment="1">
      <alignment vertical="top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8442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9DB32-0844-4652-9E11-199722FC1B79}">
  <sheetPr codeName="Sheet1"/>
  <dimension ref="A1:M86"/>
  <sheetViews>
    <sheetView showGridLines="0" showRowColHeaders="0" tabSelected="1" workbookViewId="0">
      <selection activeCell="C7" sqref="C7:E7"/>
    </sheetView>
  </sheetViews>
  <sheetFormatPr defaultRowHeight="15" x14ac:dyDescent="0.25"/>
  <cols>
    <col min="1" max="1" width="9.28515625" customWidth="1"/>
    <col min="2" max="2" width="47.85546875" customWidth="1"/>
    <col min="3" max="3" width="14.5703125" customWidth="1"/>
    <col min="4" max="4" width="11.7109375" customWidth="1"/>
    <col min="5" max="5" width="14.28515625" customWidth="1"/>
    <col min="6" max="6" width="11.85546875" customWidth="1"/>
    <col min="7" max="7" width="11.140625" customWidth="1"/>
    <col min="8" max="8" width="10" customWidth="1"/>
    <col min="9" max="9" width="11.85546875" customWidth="1"/>
    <col min="10" max="10" width="11.7109375" customWidth="1"/>
    <col min="11" max="11" width="11.140625" customWidth="1"/>
    <col min="13" max="13" width="11.140625" customWidth="1"/>
  </cols>
  <sheetData>
    <row r="1" spans="1:13" ht="30.4" customHeight="1" x14ac:dyDescent="0.65">
      <c r="A1" s="103"/>
      <c r="B1" s="110" t="s">
        <v>114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 customHeight="1" x14ac:dyDescent="0.65">
      <c r="A2" s="103"/>
      <c r="B2" s="110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21.95" customHeight="1" x14ac:dyDescent="0.35">
      <c r="A3" s="103"/>
      <c r="B3" s="111" t="s">
        <v>129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s="124" customFormat="1" ht="20.45" customHeight="1" x14ac:dyDescent="0.25">
      <c r="A4" s="123"/>
      <c r="B4" s="122" t="s">
        <v>130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5.75" thickBot="1" x14ac:dyDescent="0.3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24" thickBot="1" x14ac:dyDescent="0.4">
      <c r="A6" s="103"/>
      <c r="B6" s="65" t="s">
        <v>65</v>
      </c>
      <c r="C6" s="66"/>
      <c r="D6" s="66"/>
      <c r="E6" s="66"/>
      <c r="F6" s="66"/>
      <c r="G6" s="66"/>
      <c r="H6" s="66"/>
      <c r="I6" s="67"/>
      <c r="J6" s="103"/>
      <c r="K6" s="103"/>
      <c r="L6" s="103"/>
      <c r="M6" s="103"/>
    </row>
    <row r="7" spans="1:13" x14ac:dyDescent="0.25">
      <c r="A7" s="103"/>
      <c r="B7" s="38" t="s">
        <v>102</v>
      </c>
      <c r="C7" s="133"/>
      <c r="D7" s="133"/>
      <c r="E7" s="134"/>
      <c r="F7" s="54"/>
      <c r="G7" s="54"/>
      <c r="H7" s="54"/>
      <c r="I7" s="55"/>
      <c r="J7" s="103"/>
      <c r="K7" s="103"/>
      <c r="L7" s="103"/>
      <c r="M7" s="103"/>
    </row>
    <row r="8" spans="1:13" x14ac:dyDescent="0.25">
      <c r="A8" s="103"/>
      <c r="B8" s="5" t="s">
        <v>103</v>
      </c>
      <c r="C8" s="135"/>
      <c r="D8" s="135"/>
      <c r="E8" s="136"/>
      <c r="F8" s="43"/>
      <c r="G8" s="43"/>
      <c r="H8" s="43"/>
      <c r="I8" s="44"/>
      <c r="J8" s="103"/>
      <c r="K8" s="103"/>
      <c r="L8" s="103"/>
      <c r="M8" s="103"/>
    </row>
    <row r="9" spans="1:13" x14ac:dyDescent="0.25">
      <c r="A9" s="103"/>
      <c r="B9" s="5" t="s">
        <v>104</v>
      </c>
      <c r="C9" s="135"/>
      <c r="D9" s="135"/>
      <c r="E9" s="136"/>
      <c r="F9" s="43"/>
      <c r="G9" s="43"/>
      <c r="H9" s="43"/>
      <c r="I9" s="44"/>
      <c r="J9" s="103"/>
      <c r="K9" s="103"/>
      <c r="L9" s="103"/>
      <c r="M9" s="103"/>
    </row>
    <row r="10" spans="1:13" x14ac:dyDescent="0.25">
      <c r="A10" s="103"/>
      <c r="B10" s="5" t="s">
        <v>105</v>
      </c>
      <c r="C10" s="135"/>
      <c r="D10" s="135"/>
      <c r="E10" s="136"/>
      <c r="F10" s="43"/>
      <c r="G10" s="43"/>
      <c r="H10" s="43"/>
      <c r="I10" s="44"/>
      <c r="J10" s="103"/>
      <c r="K10" s="103"/>
      <c r="L10" s="103"/>
      <c r="M10" s="103"/>
    </row>
    <row r="11" spans="1:13" x14ac:dyDescent="0.25">
      <c r="A11" s="103"/>
      <c r="B11" s="5" t="s">
        <v>106</v>
      </c>
      <c r="C11" s="135"/>
      <c r="D11" s="135"/>
      <c r="E11" s="136"/>
      <c r="F11" s="43"/>
      <c r="G11" s="43"/>
      <c r="H11" s="43"/>
      <c r="I11" s="44"/>
      <c r="J11" s="103"/>
      <c r="K11" s="103"/>
      <c r="L11" s="103"/>
      <c r="M11" s="103"/>
    </row>
    <row r="12" spans="1:13" x14ac:dyDescent="0.25">
      <c r="A12" s="103"/>
      <c r="B12" s="5" t="s">
        <v>107</v>
      </c>
      <c r="C12" s="135"/>
      <c r="D12" s="135"/>
      <c r="E12" s="136"/>
      <c r="F12" s="43"/>
      <c r="G12" s="43"/>
      <c r="H12" s="43"/>
      <c r="I12" s="44"/>
      <c r="J12" s="103"/>
      <c r="K12" s="103"/>
      <c r="L12" s="103"/>
      <c r="M12" s="103"/>
    </row>
    <row r="13" spans="1:13" x14ac:dyDescent="0.25">
      <c r="A13" s="103"/>
      <c r="B13" s="5" t="s">
        <v>108</v>
      </c>
      <c r="C13" s="49" t="s">
        <v>112</v>
      </c>
      <c r="D13" s="37" t="s">
        <v>109</v>
      </c>
      <c r="E13" s="42"/>
      <c r="F13" s="43"/>
      <c r="G13" s="43"/>
      <c r="H13" s="43"/>
      <c r="I13" s="44"/>
      <c r="J13" s="103"/>
      <c r="K13" s="103"/>
      <c r="L13" s="103"/>
      <c r="M13" s="103"/>
    </row>
    <row r="14" spans="1:13" x14ac:dyDescent="0.25">
      <c r="A14" s="103"/>
      <c r="B14" s="5" t="s">
        <v>12</v>
      </c>
      <c r="C14" s="53"/>
      <c r="D14" s="43"/>
      <c r="E14" s="44"/>
      <c r="F14" s="43"/>
      <c r="G14" s="43"/>
      <c r="H14" s="43"/>
      <c r="I14" s="44"/>
      <c r="J14" s="103"/>
      <c r="K14" s="103"/>
      <c r="L14" s="103"/>
      <c r="M14" s="103"/>
    </row>
    <row r="15" spans="1:13" x14ac:dyDescent="0.25">
      <c r="A15" s="103"/>
      <c r="B15" s="5" t="s">
        <v>110</v>
      </c>
      <c r="C15" s="53"/>
      <c r="D15" s="43"/>
      <c r="E15" s="44"/>
      <c r="F15" s="43"/>
      <c r="G15" s="43"/>
      <c r="H15" s="43"/>
      <c r="I15" s="44"/>
      <c r="J15" s="103"/>
      <c r="K15" s="103"/>
      <c r="L15" s="103"/>
      <c r="M15" s="103"/>
    </row>
    <row r="16" spans="1:13" ht="15.75" thickBot="1" x14ac:dyDescent="0.3">
      <c r="A16" s="103"/>
      <c r="B16" s="6" t="s">
        <v>111</v>
      </c>
      <c r="C16" s="137"/>
      <c r="D16" s="138"/>
      <c r="E16" s="45"/>
      <c r="F16" s="43"/>
      <c r="G16" s="43"/>
      <c r="H16" s="43"/>
      <c r="I16" s="44"/>
      <c r="J16" s="103"/>
      <c r="K16" s="103"/>
      <c r="L16" s="103"/>
      <c r="M16" s="103"/>
    </row>
    <row r="17" spans="1:13" x14ac:dyDescent="0.25">
      <c r="A17" s="103"/>
      <c r="B17" s="43"/>
      <c r="C17" s="43"/>
      <c r="D17" s="43"/>
      <c r="E17" s="43"/>
      <c r="F17" s="43"/>
      <c r="G17" s="43"/>
      <c r="H17" s="43"/>
      <c r="I17" s="44"/>
      <c r="J17" s="103"/>
      <c r="K17" s="103"/>
      <c r="L17" s="103"/>
      <c r="M17" s="103"/>
    </row>
    <row r="18" spans="1:13" ht="15.75" thickBot="1" x14ac:dyDescent="0.3">
      <c r="A18" s="103"/>
      <c r="B18" s="43"/>
      <c r="C18" s="43"/>
      <c r="D18" s="43"/>
      <c r="E18" s="43"/>
      <c r="F18" s="43"/>
      <c r="G18" s="43"/>
      <c r="H18" s="43"/>
      <c r="I18" s="44"/>
      <c r="J18" s="103"/>
      <c r="K18" s="103"/>
      <c r="L18" s="103"/>
      <c r="M18" s="103"/>
    </row>
    <row r="19" spans="1:13" x14ac:dyDescent="0.25">
      <c r="A19" s="103"/>
      <c r="B19" s="12" t="s">
        <v>60</v>
      </c>
      <c r="C19" s="113"/>
      <c r="D19" s="56"/>
      <c r="E19" s="56"/>
      <c r="F19" s="56"/>
      <c r="G19" s="56"/>
      <c r="H19" s="56"/>
      <c r="I19" s="57"/>
      <c r="J19" s="103"/>
      <c r="K19" s="103"/>
      <c r="L19" s="103"/>
      <c r="M19" s="103"/>
    </row>
    <row r="20" spans="1:13" ht="15.75" thickBot="1" x14ac:dyDescent="0.3">
      <c r="A20" s="103"/>
      <c r="B20" s="13" t="s">
        <v>61</v>
      </c>
      <c r="C20" s="104"/>
      <c r="D20" s="56"/>
      <c r="E20" s="56"/>
      <c r="F20" s="56"/>
      <c r="G20" s="56"/>
      <c r="H20" s="56"/>
      <c r="I20" s="57"/>
      <c r="J20" s="103"/>
      <c r="K20" s="103"/>
      <c r="L20" s="103"/>
      <c r="M20" s="103"/>
    </row>
    <row r="21" spans="1:13" ht="15.75" thickBot="1" x14ac:dyDescent="0.3">
      <c r="A21" s="103"/>
      <c r="B21" s="56"/>
      <c r="C21" s="56"/>
      <c r="D21" s="56"/>
      <c r="E21" s="56"/>
      <c r="F21" s="56"/>
      <c r="G21" s="56"/>
      <c r="H21" s="56"/>
      <c r="I21" s="57"/>
      <c r="J21" s="103"/>
      <c r="K21" s="103"/>
      <c r="L21" s="103"/>
      <c r="M21" s="103"/>
    </row>
    <row r="22" spans="1:13" ht="30" x14ac:dyDescent="0.25">
      <c r="A22" s="103"/>
      <c r="B22" s="39" t="s">
        <v>66</v>
      </c>
      <c r="C22" s="3" t="s">
        <v>3</v>
      </c>
      <c r="D22" s="3" t="s">
        <v>4</v>
      </c>
      <c r="E22" s="3" t="s">
        <v>5</v>
      </c>
      <c r="F22" s="40"/>
      <c r="G22" s="4" t="s">
        <v>6</v>
      </c>
      <c r="H22" s="56"/>
      <c r="I22" s="57"/>
      <c r="J22" s="103"/>
      <c r="K22" s="103"/>
      <c r="L22" s="103"/>
      <c r="M22" s="103"/>
    </row>
    <row r="23" spans="1:13" x14ac:dyDescent="0.25">
      <c r="A23" s="103"/>
      <c r="B23" s="5" t="s">
        <v>7</v>
      </c>
      <c r="C23" s="51"/>
      <c r="D23" s="51"/>
      <c r="E23" s="50"/>
      <c r="F23" s="46"/>
      <c r="G23" s="105"/>
      <c r="H23" s="56"/>
      <c r="I23" s="57"/>
      <c r="J23" s="103"/>
      <c r="K23" s="103"/>
      <c r="L23" s="103"/>
      <c r="M23" s="103"/>
    </row>
    <row r="24" spans="1:13" x14ac:dyDescent="0.25">
      <c r="A24" s="103"/>
      <c r="B24" s="5" t="s">
        <v>8</v>
      </c>
      <c r="C24" s="51"/>
      <c r="D24" s="51"/>
      <c r="E24" s="50"/>
      <c r="F24" s="47"/>
      <c r="G24" s="105"/>
      <c r="H24" s="56"/>
      <c r="I24" s="57"/>
      <c r="J24" s="103"/>
      <c r="K24" s="103"/>
      <c r="L24" s="103"/>
      <c r="M24" s="103"/>
    </row>
    <row r="25" spans="1:13" ht="15.75" thickBot="1" x14ac:dyDescent="0.3">
      <c r="A25" s="103"/>
      <c r="B25" s="6" t="s">
        <v>9</v>
      </c>
      <c r="C25" s="51"/>
      <c r="D25" s="106"/>
      <c r="E25" s="107"/>
      <c r="F25" s="48"/>
      <c r="G25" s="108"/>
      <c r="H25" s="56"/>
      <c r="I25" s="57"/>
      <c r="J25" s="103"/>
      <c r="K25" s="103"/>
      <c r="L25" s="103"/>
      <c r="M25" s="103"/>
    </row>
    <row r="26" spans="1:13" ht="15.75" thickBot="1" x14ac:dyDescent="0.3">
      <c r="A26" s="103"/>
      <c r="B26" s="109"/>
      <c r="C26" s="56"/>
      <c r="D26" s="56"/>
      <c r="E26" s="56"/>
      <c r="F26" s="56"/>
      <c r="G26" s="56"/>
      <c r="H26" s="56"/>
      <c r="I26" s="57"/>
      <c r="J26" s="103"/>
      <c r="K26" s="103"/>
      <c r="L26" s="103"/>
      <c r="M26" s="103"/>
    </row>
    <row r="27" spans="1:13" x14ac:dyDescent="0.25">
      <c r="A27" s="103"/>
      <c r="B27" s="7" t="s">
        <v>10</v>
      </c>
      <c r="C27" s="8" t="s">
        <v>115</v>
      </c>
      <c r="D27" s="8"/>
      <c r="E27" s="8"/>
      <c r="F27" s="8"/>
      <c r="G27" s="8"/>
      <c r="H27" s="8" t="s">
        <v>116</v>
      </c>
      <c r="I27" s="9"/>
      <c r="J27" s="103"/>
      <c r="K27" s="103"/>
      <c r="L27" s="103"/>
      <c r="M27" s="103"/>
    </row>
    <row r="28" spans="1:13" x14ac:dyDescent="0.25">
      <c r="A28" s="103"/>
      <c r="B28" s="5" t="s">
        <v>11</v>
      </c>
      <c r="C28" s="143"/>
      <c r="D28" s="143"/>
      <c r="E28" s="143"/>
      <c r="F28" s="143"/>
      <c r="G28" s="10" t="s">
        <v>12</v>
      </c>
      <c r="H28" s="144"/>
      <c r="I28" s="145"/>
      <c r="J28" s="103"/>
      <c r="K28" s="103"/>
      <c r="L28" s="103"/>
      <c r="M28" s="103"/>
    </row>
    <row r="29" spans="1:13" x14ac:dyDescent="0.25">
      <c r="A29" s="103"/>
      <c r="B29" s="5" t="s">
        <v>13</v>
      </c>
      <c r="C29" s="143"/>
      <c r="D29" s="143"/>
      <c r="E29" s="143"/>
      <c r="F29" s="143"/>
      <c r="G29" s="10" t="s">
        <v>12</v>
      </c>
      <c r="H29" s="144"/>
      <c r="I29" s="145"/>
      <c r="J29" s="103"/>
      <c r="K29" s="103"/>
      <c r="L29" s="103"/>
      <c r="M29" s="103"/>
    </row>
    <row r="30" spans="1:13" ht="15.75" thickBot="1" x14ac:dyDescent="0.3">
      <c r="A30" s="103"/>
      <c r="B30" s="6" t="s">
        <v>14</v>
      </c>
      <c r="C30" s="146"/>
      <c r="D30" s="146"/>
      <c r="E30" s="146"/>
      <c r="F30" s="146"/>
      <c r="G30" s="11" t="s">
        <v>12</v>
      </c>
      <c r="H30" s="147"/>
      <c r="I30" s="148"/>
      <c r="J30" s="103"/>
      <c r="K30" s="103"/>
      <c r="L30" s="103"/>
      <c r="M30" s="103"/>
    </row>
    <row r="31" spans="1:13" ht="15.75" thickBot="1" x14ac:dyDescent="0.3">
      <c r="A31" s="103"/>
      <c r="B31" s="109"/>
      <c r="C31" s="56"/>
      <c r="D31" s="56"/>
      <c r="E31" s="56"/>
      <c r="F31" s="56"/>
      <c r="G31" s="56"/>
      <c r="H31" s="56"/>
      <c r="I31" s="57"/>
      <c r="J31" s="103"/>
      <c r="K31" s="103"/>
      <c r="L31" s="103"/>
      <c r="M31" s="103"/>
    </row>
    <row r="32" spans="1:13" x14ac:dyDescent="0.25">
      <c r="A32" s="103"/>
      <c r="B32" s="149" t="s">
        <v>237</v>
      </c>
      <c r="C32" s="150"/>
      <c r="D32" s="150"/>
      <c r="E32" s="150"/>
      <c r="F32" s="150"/>
      <c r="G32" s="150"/>
      <c r="H32" s="150"/>
      <c r="I32" s="150"/>
      <c r="J32" s="103"/>
      <c r="K32" s="103"/>
      <c r="L32" s="103"/>
      <c r="M32" s="103"/>
    </row>
    <row r="33" spans="1:13" ht="30" x14ac:dyDescent="0.25">
      <c r="A33" s="103"/>
      <c r="B33" s="17" t="s">
        <v>238</v>
      </c>
      <c r="C33" s="131" t="s">
        <v>119</v>
      </c>
      <c r="D33" s="114"/>
      <c r="E33" s="132" t="s">
        <v>120</v>
      </c>
      <c r="F33" s="115"/>
      <c r="G33" s="19"/>
      <c r="H33" s="19"/>
      <c r="I33" s="20"/>
      <c r="J33" s="103"/>
      <c r="K33" s="103"/>
      <c r="L33" s="103"/>
      <c r="M33" s="103"/>
    </row>
    <row r="34" spans="1:13" ht="36" customHeight="1" x14ac:dyDescent="0.25">
      <c r="A34" s="103"/>
      <c r="B34" s="151" t="s">
        <v>239</v>
      </c>
      <c r="C34" s="152"/>
      <c r="D34" s="152"/>
      <c r="E34" s="152"/>
      <c r="F34" s="152"/>
      <c r="G34" s="152"/>
      <c r="H34" s="152"/>
      <c r="I34" s="153"/>
      <c r="J34" s="103"/>
      <c r="K34" s="103"/>
      <c r="L34" s="103"/>
      <c r="M34" s="103"/>
    </row>
    <row r="35" spans="1:13" x14ac:dyDescent="0.25">
      <c r="A35" s="103"/>
      <c r="B35" s="17" t="s">
        <v>121</v>
      </c>
      <c r="C35" s="117"/>
      <c r="D35" s="19" t="s">
        <v>63</v>
      </c>
      <c r="E35" s="19"/>
      <c r="F35" s="19"/>
      <c r="G35" s="19"/>
      <c r="H35" s="19"/>
      <c r="I35" s="20"/>
      <c r="J35" s="103"/>
      <c r="K35" s="103"/>
      <c r="L35" s="103"/>
      <c r="M35" s="103"/>
    </row>
    <row r="36" spans="1:13" x14ac:dyDescent="0.25">
      <c r="A36" s="103"/>
      <c r="B36" s="17" t="s">
        <v>118</v>
      </c>
      <c r="C36" s="114"/>
      <c r="D36" s="19"/>
      <c r="E36" s="19"/>
      <c r="F36" s="19"/>
      <c r="G36" s="19"/>
      <c r="H36" s="19"/>
      <c r="I36" s="20"/>
      <c r="J36" s="103"/>
      <c r="K36" s="103"/>
      <c r="L36" s="103"/>
      <c r="M36" s="103"/>
    </row>
    <row r="37" spans="1:13" ht="30" x14ac:dyDescent="0.25">
      <c r="A37" s="103"/>
      <c r="B37" s="17" t="s">
        <v>240</v>
      </c>
      <c r="C37" s="116"/>
      <c r="D37" s="19" t="s">
        <v>64</v>
      </c>
      <c r="E37" s="128"/>
      <c r="F37" s="19" t="s">
        <v>122</v>
      </c>
      <c r="G37" s="19"/>
      <c r="H37" s="19"/>
      <c r="I37" s="20"/>
      <c r="J37" s="103"/>
      <c r="K37" s="103"/>
      <c r="L37" s="103"/>
      <c r="M37" s="103"/>
    </row>
    <row r="38" spans="1:13" ht="15.75" thickBot="1" x14ac:dyDescent="0.3">
      <c r="A38" s="103"/>
      <c r="B38" s="18" t="s">
        <v>92</v>
      </c>
      <c r="C38" s="52"/>
      <c r="D38" s="68" t="s">
        <v>113</v>
      </c>
      <c r="E38" s="69"/>
      <c r="F38" s="69"/>
      <c r="G38" s="69"/>
      <c r="H38" s="69"/>
      <c r="I38" s="70"/>
      <c r="J38" s="103"/>
      <c r="K38" s="103"/>
      <c r="L38" s="103"/>
      <c r="M38" s="103"/>
    </row>
    <row r="39" spans="1:13" x14ac:dyDescent="0.2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13" x14ac:dyDescent="0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3" ht="15.75" thickBot="1" x14ac:dyDescent="0.3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1:13" ht="24" thickBot="1" x14ac:dyDescent="0.4">
      <c r="A42" s="103"/>
      <c r="B42" s="155" t="s">
        <v>243</v>
      </c>
      <c r="C42" s="156"/>
      <c r="D42" s="156"/>
      <c r="E42" s="156"/>
      <c r="F42" s="156"/>
      <c r="G42" s="156"/>
      <c r="H42" s="121" t="s">
        <v>62</v>
      </c>
      <c r="I42" s="23"/>
      <c r="J42" s="103"/>
      <c r="K42" s="103"/>
      <c r="L42" s="103"/>
      <c r="M42" s="103"/>
    </row>
    <row r="43" spans="1:13" x14ac:dyDescent="0.25">
      <c r="A43" s="103"/>
      <c r="B43" s="21" t="s">
        <v>26</v>
      </c>
      <c r="C43" s="22"/>
      <c r="D43" s="22"/>
      <c r="E43" s="23"/>
      <c r="F43" s="25"/>
      <c r="G43" s="25"/>
      <c r="H43" s="25"/>
      <c r="I43" s="26"/>
      <c r="J43" s="103"/>
      <c r="K43" s="103"/>
      <c r="L43" s="103"/>
      <c r="M43" s="103"/>
    </row>
    <row r="44" spans="1:13" x14ac:dyDescent="0.25">
      <c r="A44" s="103"/>
      <c r="B44" s="24" t="s">
        <v>27</v>
      </c>
      <c r="C44" s="25" t="s">
        <v>28</v>
      </c>
      <c r="D44" s="25" t="s">
        <v>29</v>
      </c>
      <c r="E44" s="26" t="s">
        <v>30</v>
      </c>
      <c r="F44" s="25"/>
      <c r="G44" s="25"/>
      <c r="H44" s="25"/>
      <c r="I44" s="26"/>
      <c r="J44" s="103"/>
      <c r="K44" s="103"/>
      <c r="L44" s="103"/>
      <c r="M44" s="103"/>
    </row>
    <row r="45" spans="1:13" ht="17.25" x14ac:dyDescent="0.25">
      <c r="A45" s="103"/>
      <c r="B45" s="27" t="s">
        <v>31</v>
      </c>
      <c r="C45" s="50"/>
      <c r="D45" s="50"/>
      <c r="E45" s="98"/>
      <c r="F45" s="25"/>
      <c r="G45" s="25"/>
      <c r="H45" s="25"/>
      <c r="I45" s="26"/>
      <c r="J45" s="103"/>
      <c r="K45" s="103"/>
      <c r="L45" s="103"/>
      <c r="M45" s="103"/>
    </row>
    <row r="46" spans="1:13" ht="17.25" x14ac:dyDescent="0.25">
      <c r="A46" s="103"/>
      <c r="B46" s="27" t="s">
        <v>32</v>
      </c>
      <c r="C46" s="50"/>
      <c r="D46" s="50"/>
      <c r="E46" s="98"/>
      <c r="F46" s="25"/>
      <c r="G46" s="25"/>
      <c r="H46" s="25"/>
      <c r="I46" s="26"/>
      <c r="J46" s="103"/>
      <c r="K46" s="103"/>
      <c r="L46" s="103"/>
      <c r="M46" s="103"/>
    </row>
    <row r="47" spans="1:13" ht="17.25" x14ac:dyDescent="0.25">
      <c r="A47" s="103"/>
      <c r="B47" s="28" t="s">
        <v>33</v>
      </c>
      <c r="C47" s="29">
        <f>C46-C45</f>
        <v>0</v>
      </c>
      <c r="D47" s="29">
        <f t="shared" ref="D47:E47" si="0">D46-D45</f>
        <v>0</v>
      </c>
      <c r="E47" s="30">
        <f t="shared" si="0"/>
        <v>0</v>
      </c>
      <c r="F47" s="86" t="str">
        <f>IF(OR(C45&gt;C46,D45&gt;D46,E45&gt;E46),"check that the water temps are lower than the milk temps","")</f>
        <v/>
      </c>
      <c r="G47" s="87"/>
      <c r="H47" s="87"/>
      <c r="I47" s="88"/>
      <c r="J47" s="103"/>
      <c r="K47" s="103"/>
      <c r="L47" s="103"/>
      <c r="M47" s="103"/>
    </row>
    <row r="48" spans="1:13" ht="15.75" x14ac:dyDescent="0.25">
      <c r="A48" s="103"/>
      <c r="B48" s="41" t="s">
        <v>128</v>
      </c>
      <c r="C48" s="25"/>
      <c r="D48" s="25"/>
      <c r="E48" s="26"/>
      <c r="F48" s="87"/>
      <c r="G48" s="87"/>
      <c r="H48" s="87"/>
      <c r="I48" s="88"/>
      <c r="J48" s="103"/>
      <c r="K48" s="103"/>
      <c r="L48" s="103"/>
      <c r="M48" s="103"/>
    </row>
    <row r="49" spans="1:13" x14ac:dyDescent="0.25">
      <c r="A49" s="103"/>
      <c r="B49" s="24" t="s">
        <v>34</v>
      </c>
      <c r="C49" s="25"/>
      <c r="D49" s="25"/>
      <c r="E49" s="26"/>
      <c r="F49" s="87"/>
      <c r="G49" s="87"/>
      <c r="H49" s="87"/>
      <c r="I49" s="88"/>
      <c r="J49" s="103"/>
      <c r="K49" s="103"/>
      <c r="L49" s="103"/>
      <c r="M49" s="103"/>
    </row>
    <row r="50" spans="1:13" ht="17.25" x14ac:dyDescent="0.25">
      <c r="A50" s="103"/>
      <c r="B50" s="27" t="s">
        <v>35</v>
      </c>
      <c r="C50" s="50"/>
      <c r="D50" s="50"/>
      <c r="E50" s="98"/>
      <c r="F50" s="87"/>
      <c r="G50" s="87"/>
      <c r="H50" s="87"/>
      <c r="I50" s="88"/>
      <c r="J50" s="103"/>
      <c r="K50" s="103"/>
      <c r="L50" s="103"/>
      <c r="M50" s="103"/>
    </row>
    <row r="51" spans="1:13" ht="17.25" x14ac:dyDescent="0.25">
      <c r="A51" s="103"/>
      <c r="B51" s="27" t="s">
        <v>32</v>
      </c>
      <c r="C51" s="50"/>
      <c r="D51" s="50"/>
      <c r="E51" s="98"/>
      <c r="F51" s="86"/>
      <c r="G51" s="87"/>
      <c r="H51" s="87"/>
      <c r="I51" s="88"/>
      <c r="J51" s="103"/>
      <c r="K51" s="103"/>
      <c r="L51" s="103"/>
      <c r="M51" s="103"/>
    </row>
    <row r="52" spans="1:13" ht="18" thickBot="1" x14ac:dyDescent="0.3">
      <c r="A52" s="103"/>
      <c r="B52" s="99" t="s">
        <v>33</v>
      </c>
      <c r="C52" s="100">
        <f t="shared" ref="C52:D52" si="1">C51-C50</f>
        <v>0</v>
      </c>
      <c r="D52" s="100">
        <f t="shared" si="1"/>
        <v>0</v>
      </c>
      <c r="E52" s="101">
        <f t="shared" ref="E52" si="2">E51-E50</f>
        <v>0</v>
      </c>
      <c r="F52" s="102" t="str">
        <f>IF(OR(C50&gt;C51,D50&gt;D51,E50&gt;E51),"check that the coolant temps are lower than the milk temps","")</f>
        <v/>
      </c>
      <c r="G52" s="89"/>
      <c r="H52" s="89"/>
      <c r="I52" s="90"/>
      <c r="J52" s="103"/>
      <c r="K52" s="103"/>
      <c r="L52" s="103"/>
      <c r="M52" s="103"/>
    </row>
    <row r="53" spans="1:13" x14ac:dyDescent="0.2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3" x14ac:dyDescent="0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1:13" ht="15.75" thickBot="1" x14ac:dyDescent="0.3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1:13" ht="23.25" x14ac:dyDescent="0.35">
      <c r="A56" s="103"/>
      <c r="B56" s="65" t="s">
        <v>241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x14ac:dyDescent="0.25">
      <c r="A57" s="103"/>
      <c r="B57" s="73" t="s">
        <v>67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5"/>
    </row>
    <row r="58" spans="1:13" x14ac:dyDescent="0.25">
      <c r="A58" s="103"/>
      <c r="B58" s="76" t="s">
        <v>68</v>
      </c>
      <c r="C58" s="139" t="s">
        <v>7</v>
      </c>
      <c r="D58" s="139"/>
      <c r="E58" s="139"/>
      <c r="F58" s="77"/>
      <c r="G58" s="139" t="s">
        <v>123</v>
      </c>
      <c r="H58" s="139"/>
      <c r="I58" s="139"/>
      <c r="J58" s="62"/>
      <c r="K58" s="139" t="s">
        <v>124</v>
      </c>
      <c r="L58" s="139"/>
      <c r="M58" s="140"/>
    </row>
    <row r="59" spans="1:13" ht="15.4" customHeight="1" x14ac:dyDescent="0.25">
      <c r="A59" s="103"/>
      <c r="B59" s="78"/>
      <c r="C59" s="14" t="s">
        <v>69</v>
      </c>
      <c r="D59" s="14" t="s">
        <v>127</v>
      </c>
      <c r="E59" s="60" t="s">
        <v>117</v>
      </c>
      <c r="F59" s="60"/>
      <c r="G59" s="14" t="s">
        <v>69</v>
      </c>
      <c r="H59" s="14" t="s">
        <v>127</v>
      </c>
      <c r="I59" s="60" t="s">
        <v>117</v>
      </c>
      <c r="J59" s="60"/>
      <c r="K59" s="14" t="s">
        <v>69</v>
      </c>
      <c r="L59" s="14" t="s">
        <v>127</v>
      </c>
      <c r="M59" s="79" t="s">
        <v>117</v>
      </c>
    </row>
    <row r="60" spans="1:13" s="61" customFormat="1" ht="23.65" customHeight="1" x14ac:dyDescent="0.25">
      <c r="A60" s="157"/>
      <c r="B60" s="80" t="s">
        <v>70</v>
      </c>
      <c r="C60" s="58"/>
      <c r="D60" s="59"/>
      <c r="E60" s="59"/>
      <c r="F60" s="80" t="s">
        <v>70</v>
      </c>
      <c r="G60" s="58"/>
      <c r="H60" s="59"/>
      <c r="I60" s="59"/>
      <c r="J60" s="80" t="s">
        <v>70</v>
      </c>
      <c r="K60" s="58"/>
      <c r="L60" s="59"/>
      <c r="M60" s="59"/>
    </row>
    <row r="61" spans="1:13" ht="17.25" x14ac:dyDescent="0.25">
      <c r="A61" s="103"/>
      <c r="B61" s="80" t="s">
        <v>71</v>
      </c>
      <c r="C61" s="58"/>
      <c r="D61" s="59"/>
      <c r="E61" s="59"/>
      <c r="F61" s="80" t="s">
        <v>71</v>
      </c>
      <c r="G61" s="58"/>
      <c r="H61" s="59"/>
      <c r="I61" s="59"/>
      <c r="J61" s="80" t="s">
        <v>71</v>
      </c>
      <c r="K61" s="58"/>
      <c r="L61" s="59"/>
      <c r="M61" s="59"/>
    </row>
    <row r="62" spans="1:13" ht="17.25" x14ac:dyDescent="0.25">
      <c r="A62" s="103"/>
      <c r="B62" s="80" t="s">
        <v>72</v>
      </c>
      <c r="C62" s="58"/>
      <c r="D62" s="59"/>
      <c r="E62" s="59"/>
      <c r="F62" s="80" t="s">
        <v>72</v>
      </c>
      <c r="G62" s="58"/>
      <c r="H62" s="59"/>
      <c r="I62" s="59"/>
      <c r="J62" s="80" t="s">
        <v>72</v>
      </c>
      <c r="K62" s="58"/>
      <c r="L62" s="59"/>
      <c r="M62" s="59"/>
    </row>
    <row r="63" spans="1:13" ht="17.25" x14ac:dyDescent="0.25">
      <c r="A63" s="103"/>
      <c r="B63" s="80" t="s">
        <v>73</v>
      </c>
      <c r="C63" s="58"/>
      <c r="D63" s="59"/>
      <c r="E63" s="59"/>
      <c r="F63" s="80" t="s">
        <v>73</v>
      </c>
      <c r="G63" s="58"/>
      <c r="H63" s="59"/>
      <c r="I63" s="59"/>
      <c r="J63" s="80" t="s">
        <v>73</v>
      </c>
      <c r="K63" s="58"/>
      <c r="L63" s="59"/>
      <c r="M63" s="59"/>
    </row>
    <row r="64" spans="1:13" x14ac:dyDescent="0.25">
      <c r="A64" s="103"/>
      <c r="B64" s="81" t="s">
        <v>97</v>
      </c>
      <c r="C64" s="15"/>
      <c r="D64" s="15"/>
      <c r="E64" s="15">
        <f>SUMIF(D60:D63,"="&amp;"warm",E60:E63)*0.25+SUMIF(D60:D63,"="&amp;"hot",E60:E63)</f>
        <v>0</v>
      </c>
      <c r="F64" s="15"/>
      <c r="G64" s="16"/>
      <c r="H64" s="16"/>
      <c r="I64" s="15">
        <f>SUMIF(H60:H63,"="&amp;"warm",I60:I63)*0.25+SUMIF(H60:H63,"="&amp;"hot",I60:I63)</f>
        <v>0</v>
      </c>
      <c r="J64" s="15"/>
      <c r="K64" s="16"/>
      <c r="L64" s="16"/>
      <c r="M64" s="82">
        <f>SUMIF(L60:L63,"="&amp;"warm",M60:M63)*0.25+SUMIF(L60:L63,"="&amp;"hot",M60:M63)</f>
        <v>0</v>
      </c>
    </row>
    <row r="65" spans="1:13" x14ac:dyDescent="0.25">
      <c r="A65" s="103"/>
      <c r="B65" s="81" t="s">
        <v>96</v>
      </c>
      <c r="C65" s="15"/>
      <c r="D65" s="15"/>
      <c r="E65" s="15">
        <f>SUM(E60:E63)</f>
        <v>0</v>
      </c>
      <c r="F65" s="15"/>
      <c r="G65" s="16"/>
      <c r="H65" s="16"/>
      <c r="I65" s="15">
        <f>SUM(I60:I63)</f>
        <v>0</v>
      </c>
      <c r="J65" s="15"/>
      <c r="K65" s="16"/>
      <c r="L65" s="16"/>
      <c r="M65" s="82">
        <f>SUM(M60:M63)</f>
        <v>0</v>
      </c>
    </row>
    <row r="66" spans="1:13" ht="15.75" thickBot="1" x14ac:dyDescent="0.3">
      <c r="A66" s="103"/>
      <c r="B66" s="81"/>
      <c r="C66" s="15"/>
      <c r="D66" s="15"/>
      <c r="E66" s="15"/>
      <c r="F66" s="15"/>
      <c r="G66" s="16"/>
      <c r="H66" s="16"/>
      <c r="I66" s="15"/>
      <c r="J66" s="15"/>
      <c r="K66" s="16"/>
      <c r="L66" s="16"/>
      <c r="M66" s="82"/>
    </row>
    <row r="67" spans="1:13" x14ac:dyDescent="0.25">
      <c r="A67" s="103"/>
      <c r="B67" s="31" t="s">
        <v>74</v>
      </c>
      <c r="C67" s="32" t="s">
        <v>75</v>
      </c>
      <c r="D67" s="32" t="s">
        <v>125</v>
      </c>
      <c r="E67" s="33" t="s">
        <v>76</v>
      </c>
      <c r="F67" s="15"/>
      <c r="G67" s="16"/>
      <c r="H67" s="16"/>
      <c r="I67" s="15"/>
      <c r="J67" s="15"/>
      <c r="K67" s="16"/>
      <c r="L67" s="16"/>
      <c r="M67" s="82"/>
    </row>
    <row r="68" spans="1:13" x14ac:dyDescent="0.25">
      <c r="A68" s="103"/>
      <c r="B68" s="118"/>
      <c r="C68" s="50"/>
      <c r="D68" s="50"/>
      <c r="E68" s="98"/>
      <c r="F68" s="15"/>
      <c r="G68" s="16"/>
      <c r="H68" s="16"/>
      <c r="I68" s="15"/>
      <c r="J68" s="15"/>
      <c r="K68" s="16"/>
      <c r="L68" s="16"/>
      <c r="M68" s="82"/>
    </row>
    <row r="69" spans="1:13" x14ac:dyDescent="0.25">
      <c r="A69" s="103"/>
      <c r="B69" s="118"/>
      <c r="C69" s="50"/>
      <c r="D69" s="50"/>
      <c r="E69" s="98"/>
      <c r="F69" s="15"/>
      <c r="G69" s="16"/>
      <c r="H69" s="16"/>
      <c r="I69" s="15"/>
      <c r="J69" s="15"/>
      <c r="K69" s="16"/>
      <c r="L69" s="16"/>
      <c r="M69" s="82"/>
    </row>
    <row r="70" spans="1:13" x14ac:dyDescent="0.25">
      <c r="A70" s="103"/>
      <c r="B70" s="118"/>
      <c r="C70" s="50"/>
      <c r="D70" s="50"/>
      <c r="E70" s="98"/>
      <c r="F70" s="15"/>
      <c r="G70" s="16"/>
      <c r="H70" s="16"/>
      <c r="I70" s="15"/>
      <c r="J70" s="15"/>
      <c r="K70" s="16"/>
      <c r="L70" s="16"/>
      <c r="M70" s="82"/>
    </row>
    <row r="71" spans="1:13" x14ac:dyDescent="0.25">
      <c r="A71" s="103"/>
      <c r="B71" s="118"/>
      <c r="C71" s="50"/>
      <c r="D71" s="50"/>
      <c r="E71" s="98"/>
      <c r="F71" s="15"/>
      <c r="G71" s="16"/>
      <c r="H71" s="16"/>
      <c r="I71" s="15"/>
      <c r="J71" s="15"/>
      <c r="K71" s="16"/>
      <c r="L71" s="16"/>
      <c r="M71" s="82"/>
    </row>
    <row r="72" spans="1:13" x14ac:dyDescent="0.25">
      <c r="A72" s="103"/>
      <c r="B72" s="118"/>
      <c r="C72" s="50"/>
      <c r="D72" s="50"/>
      <c r="E72" s="98"/>
      <c r="F72" s="15"/>
      <c r="G72" s="16"/>
      <c r="H72" s="16"/>
      <c r="I72" s="15"/>
      <c r="J72" s="15"/>
      <c r="K72" s="16"/>
      <c r="L72" s="16"/>
      <c r="M72" s="82"/>
    </row>
    <row r="73" spans="1:13" ht="15.75" thickBot="1" x14ac:dyDescent="0.3">
      <c r="A73" s="103"/>
      <c r="B73" s="119"/>
      <c r="C73" s="107"/>
      <c r="D73" s="107"/>
      <c r="E73" s="104"/>
      <c r="F73" s="83"/>
      <c r="G73" s="84"/>
      <c r="H73" s="84"/>
      <c r="I73" s="83"/>
      <c r="J73" s="83"/>
      <c r="K73" s="84"/>
      <c r="L73" s="84"/>
      <c r="M73" s="85"/>
    </row>
    <row r="74" spans="1:13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1:13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1:13" x14ac:dyDescent="0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1:13" ht="15.75" thickBot="1" x14ac:dyDescent="0.3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1:13" ht="23.25" x14ac:dyDescent="0.35">
      <c r="A78" s="103"/>
      <c r="B78" s="141" t="s">
        <v>242</v>
      </c>
      <c r="C78" s="142"/>
      <c r="D78" s="142"/>
      <c r="E78" s="142"/>
      <c r="F78" s="142"/>
      <c r="G78" s="142"/>
      <c r="H78" s="142"/>
      <c r="I78" s="154"/>
      <c r="J78" s="103"/>
      <c r="K78" s="103"/>
      <c r="L78" s="103"/>
      <c r="M78" s="103"/>
    </row>
    <row r="79" spans="1:13" ht="15.75" thickBot="1" x14ac:dyDescent="0.3">
      <c r="A79" s="103"/>
      <c r="B79" s="92"/>
      <c r="C79" s="93" t="s">
        <v>98</v>
      </c>
      <c r="D79" s="93" t="s">
        <v>99</v>
      </c>
      <c r="E79" s="93" t="s">
        <v>100</v>
      </c>
      <c r="F79" s="93" t="s">
        <v>131</v>
      </c>
      <c r="G79" s="94"/>
      <c r="H79" s="94"/>
      <c r="I79" s="95"/>
      <c r="J79" s="103"/>
      <c r="K79" s="103"/>
      <c r="L79" s="103"/>
      <c r="M79" s="103"/>
    </row>
    <row r="80" spans="1:13" x14ac:dyDescent="0.25">
      <c r="A80" s="103"/>
      <c r="B80" s="34" t="s">
        <v>93</v>
      </c>
      <c r="C80" s="120"/>
      <c r="D80" s="120"/>
      <c r="E80" s="113"/>
      <c r="F80" s="63">
        <v>7.5</v>
      </c>
      <c r="G80" s="94"/>
      <c r="H80" s="94"/>
      <c r="I80" s="95"/>
      <c r="J80" s="103"/>
      <c r="K80" s="103"/>
      <c r="L80" s="103"/>
      <c r="M80" s="103"/>
    </row>
    <row r="81" spans="1:13" x14ac:dyDescent="0.25">
      <c r="A81" s="103"/>
      <c r="B81" s="35" t="s">
        <v>94</v>
      </c>
      <c r="C81" s="50"/>
      <c r="D81" s="50"/>
      <c r="E81" s="98"/>
      <c r="F81" s="112" t="s">
        <v>17</v>
      </c>
      <c r="G81" s="94"/>
      <c r="H81" s="94"/>
      <c r="I81" s="95"/>
      <c r="J81" s="103"/>
      <c r="K81" s="103"/>
      <c r="L81" s="103"/>
      <c r="M81" s="103"/>
    </row>
    <row r="82" spans="1:13" ht="15.75" thickBot="1" x14ac:dyDescent="0.3">
      <c r="A82" s="103"/>
      <c r="B82" s="36" t="s">
        <v>95</v>
      </c>
      <c r="C82" s="107"/>
      <c r="D82" s="107"/>
      <c r="E82" s="104"/>
      <c r="F82" s="64">
        <v>7</v>
      </c>
      <c r="G82" s="94"/>
      <c r="H82" s="94"/>
      <c r="I82" s="95"/>
      <c r="J82" s="103"/>
      <c r="K82" s="103"/>
      <c r="L82" s="103"/>
      <c r="M82" s="103"/>
    </row>
    <row r="83" spans="1:13" ht="15.75" thickBot="1" x14ac:dyDescent="0.3">
      <c r="A83" s="103"/>
      <c r="B83" s="91" t="s">
        <v>126</v>
      </c>
      <c r="C83" s="91"/>
      <c r="D83" s="91"/>
      <c r="E83" s="96"/>
      <c r="F83" s="96"/>
      <c r="G83" s="96"/>
      <c r="H83" s="96"/>
      <c r="I83" s="97"/>
      <c r="J83" s="103"/>
      <c r="K83" s="103"/>
      <c r="L83" s="103"/>
      <c r="M83" s="103"/>
    </row>
    <row r="84" spans="1:13" x14ac:dyDescent="0.2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1:13" x14ac:dyDescent="0.2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1:13" x14ac:dyDescent="0.2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</sheetData>
  <sheetProtection algorithmName="SHA-512" hashValue="v/52bzn5RlW7IJu2IMUmBG8Q+lIwFCW7NossxG5xuOwrQZxk/I5EzrRmFnqpSouP0kYSYMtnHXx5FELYYNqmJQ==" saltValue="kS6rR9px9pUMOwhYKoEJdQ==" spinCount="100000" sheet="1" selectLockedCells="1"/>
  <mergeCells count="20">
    <mergeCell ref="C12:E12"/>
    <mergeCell ref="C16:D16"/>
    <mergeCell ref="K58:M58"/>
    <mergeCell ref="C58:E58"/>
    <mergeCell ref="G58:I58"/>
    <mergeCell ref="C28:F28"/>
    <mergeCell ref="H28:I28"/>
    <mergeCell ref="C29:F29"/>
    <mergeCell ref="H29:I29"/>
    <mergeCell ref="C30:F30"/>
    <mergeCell ref="H30:I30"/>
    <mergeCell ref="B32:I32"/>
    <mergeCell ref="B34:I34"/>
    <mergeCell ref="B78:I78"/>
    <mergeCell ref="B42:G42"/>
    <mergeCell ref="C7:E7"/>
    <mergeCell ref="C8:E8"/>
    <mergeCell ref="C9:E9"/>
    <mergeCell ref="C10:E10"/>
    <mergeCell ref="C11:E11"/>
  </mergeCells>
  <phoneticPr fontId="27" type="noConversion"/>
  <dataValidations count="26">
    <dataValidation type="whole" errorStyle="warning" allowBlank="1" showInputMessage="1" showErrorMessage="1" errorTitle="Milking machine wash time" error="Time taken is usually 5-30mins" promptTitle="Milking machine wash time" prompt="Please enter the time - IN MINUTES - the equipment runs duing the milking machine wash time." sqref="E23:E26 F23" xr:uid="{7587DA9A-4350-4DE9-8B42-22D70D749627}">
      <formula1>5</formula1>
      <formula2>60</formula2>
    </dataValidation>
    <dataValidation type="whole" operator="lessThanOrEqual" allowBlank="1" showInputMessage="1" showErrorMessage="1" errorTitle="Too Many days" error="This value exceeds the &quot;Days Milking per Year&quot; value.  Please check values are correct." sqref="G23:G26" xr:uid="{53434660-A37F-4643-8306-A877725A44C7}">
      <formula1>H19</formula1>
    </dataValidation>
    <dataValidation type="whole" allowBlank="1" showInputMessage="1" showErrorMessage="1" sqref="C20" xr:uid="{638FBE3D-E6B9-4054-8FE1-E8B482896789}">
      <formula1>1</formula1>
      <formula2>120</formula2>
    </dataValidation>
    <dataValidation type="list" allowBlank="1" showInputMessage="1" showErrorMessage="1" sqref="C19" xr:uid="{CD0FAADB-7A54-46B3-80C5-46E1F80862E9}">
      <formula1>"Swing-over, Double-up, Rotary, Walk-through, AMS, AMR"</formula1>
    </dataValidation>
    <dataValidation type="list" allowBlank="1" showInputMessage="1" showErrorMessage="1" sqref="D60:D63 H60:H63 L60:L63" xr:uid="{407CD244-ADBA-4395-805F-235C30E3B24A}">
      <formula1>"cold, warm, hot"</formula1>
    </dataValidation>
    <dataValidation type="list" allowBlank="1" showInputMessage="1" showErrorMessage="1" prompt="Select the type of equipment used to heat water" sqref="B68:B73" xr:uid="{B713B6A2-E876-4545-8DB2-6B6F9CF9B899}">
      <formula1>Water_heating</formula1>
    </dataValidation>
    <dataValidation type="whole" allowBlank="1" showInputMessage="1" showErrorMessage="1" error="Check the number you entered" prompt="Enter the quantity of units of the same capacity" sqref="C68:C73" xr:uid="{7B480EC2-C86E-4511-9D99-254ADD2B216A}">
      <formula1>1</formula1>
      <formula2>10</formula2>
    </dataValidation>
    <dataValidation type="whole" allowBlank="1" showInputMessage="1" showErrorMessage="1" error="Check the number you entered" prompt="Enter the capacity of one unit.  If there are multiple units of different capacities then enter the different ones on a new line._x000a_" sqref="D68:D73" xr:uid="{86F93B6E-8F37-4E47-9FFF-08FE3C716668}">
      <formula1>50</formula1>
      <formula2>5000</formula2>
    </dataValidation>
    <dataValidation type="list" allowBlank="1" showInputMessage="1" showErrorMessage="1" sqref="C38" xr:uid="{32E0567E-D63A-4A9A-B201-7D7602AF98A7}">
      <formula1>"1,2,3"</formula1>
    </dataValidation>
    <dataValidation type="decimal" allowBlank="1" showInputMessage="1" showErrorMessage="1" errorTitle="Please check your entry value" error="Please check to ensure the value entered is correct" sqref="F80" xr:uid="{084167A1-A0BB-4DE4-BFC7-C44551C770F9}">
      <formula1>3</formula1>
      <formula2>18</formula2>
    </dataValidation>
    <dataValidation type="decimal" allowBlank="1" showInputMessage="1" showErrorMessage="1" errorTitle="Please check the vaulue entered" error="Please check the value entered is correct." sqref="C82:F82" xr:uid="{798FD213-C36F-4823-B74D-74FB22F7547F}">
      <formula1>1</formula1>
      <formula2>15</formula2>
    </dataValidation>
    <dataValidation type="whole" allowBlank="1" showInputMessage="1" showErrorMessage="1" prompt="Enter the total number of litres for the 12-month period" sqref="C37" xr:uid="{1B73CB70-EFAB-4790-AD04-A3604E485663}">
      <formula1>200000</formula1>
      <formula2>10000000</formula2>
    </dataValidation>
    <dataValidation type="decimal" allowBlank="1" showInputMessage="1" showErrorMessage="1" errorTitle="Check entries" error="Check the numbers entered are correct." sqref="C50:E51" xr:uid="{B31378E8-37CE-4320-9A78-F97BD5E0A2A6}">
      <formula1>0</formula1>
      <formula2>40</formula2>
    </dataValidation>
    <dataValidation type="whole" allowBlank="1" showInputMessage="1" showErrorMessage="1" errorTitle="Incorrect postcode" error="Please enter a Victorian postcode" sqref="E13" xr:uid="{E21ECA24-52EC-4A2C-BB75-CD807BEDF20C}">
      <formula1>2999</formula1>
      <formula2>4000</formula2>
    </dataValidation>
    <dataValidation type="whole" allowBlank="1" showInputMessage="1" showErrorMessage="1" error="Only whole numbers are accepted" prompt="Enter the total kWh consumed from the grid" sqref="D33" xr:uid="{5E33993D-9858-41C5-B890-BC08A751804A}">
      <formula1>1</formula1>
      <formula2>2500000</formula2>
    </dataValidation>
    <dataValidation type="whole" allowBlank="1" showInputMessage="1" showErrorMessage="1" error="Only whole numbers are accepted" prompt="Enter the total kWh generated by the solar PV system" sqref="C35" xr:uid="{FC53CC9B-50F9-43BF-B2D5-927E4A88F861}">
      <formula1>1</formula1>
      <formula2>2500000</formula2>
    </dataValidation>
    <dataValidation type="decimal" allowBlank="1" showInputMessage="1" showErrorMessage="1" prompt="Enter the total spend excluding GST" sqref="F33" xr:uid="{60E8401A-876F-4C93-917A-44197791A19B}">
      <formula1>1</formula1>
      <formula2>300000</formula2>
    </dataValidation>
    <dataValidation type="whole" allowBlank="1" showInputMessage="1" showErrorMessage="1" error="Only whole numbers are accepted" prompt="Enter the total kWh exported by the solar PV system to grid" sqref="C36" xr:uid="{31FC4010-5B5D-442B-8E9A-97ADABA22043}">
      <formula1>1</formula1>
      <formula2>2500000</formula2>
    </dataValidation>
    <dataValidation allowBlank="1" showInputMessage="1" showErrorMessage="1" prompt="Enter the total number of litres for the 12-month period" sqref="E37" xr:uid="{8BC4AB4C-279B-4CAF-A33B-A91FA47A511D}"/>
    <dataValidation type="decimal" allowBlank="1" showInputMessage="1" showErrorMessage="1" error="Please check the value entered" sqref="C45:E46" xr:uid="{2B6317B8-C76B-4A08-8036-F1596444D7BD}">
      <formula1>1</formula1>
      <formula2>40</formula2>
    </dataValidation>
    <dataValidation type="list" allowBlank="1" showInputMessage="1" showErrorMessage="1" prompt="Select the tariff rate normally applied." sqref="E68:E73" xr:uid="{92A433D6-E790-4F84-80CA-0D784C2D074B}">
      <formula1>Tariff</formula1>
    </dataValidation>
    <dataValidation type="decimal" allowBlank="1" showInputMessage="1" showErrorMessage="1" errorTitle="Please check your entry value" error="Please check to ensure the value entered is correct" prompt="Enter the motor size in kW.  Don't use hp.  To convert hp to kW miltiply hp by 0.746.  For example, 10 hp = 10 x 0.746 = 7.46 kW" sqref="C80:E80" xr:uid="{10F8001A-0963-47C4-8B6B-CB1990E30E99}">
      <formula1>3</formula1>
      <formula2>18</formula2>
    </dataValidation>
    <dataValidation allowBlank="1" showInputMessage="1" showErrorMessage="1" prompt="Enter make and model of vacuum pump.  If unsure look on the latest milking machine test report or contact your technician." sqref="C81:E81" xr:uid="{7FA33257-71BD-4325-8311-51A56689C286}"/>
    <dataValidation type="list" allowBlank="1" showInputMessage="1" showErrorMessage="1" prompt="Select a cycle from the list" sqref="C61:C63 G61:G63 K61:K63" xr:uid="{537E2DDA-30C0-4C51-8098-0E60A1CE8375}">
      <formula1>"Rinse, Wash, Sanitise"</formula1>
    </dataValidation>
    <dataValidation type="list" allowBlank="1" showInputMessage="1" showErrorMessage="1" prompt="Select a cycle from the list" sqref="C60 G60 K60" xr:uid="{8EB6D95D-1A7D-48F9-97FC-A09637170D9E}">
      <formula1>"Rinse, Sanitise"</formula1>
    </dataValidation>
    <dataValidation type="custom" errorStyle="warning" allowBlank="1" showInputMessage="1" showErrorMessage="1" errorTitle="Check cycle volume" error="The volume of this cycle seems too low. It's less than 6 litres/cluster. Normally, a cycle volume of 6-8 litres/cluster is recommended. _x000a__x000a_ Check the volume entered is correct." sqref="E61 I61 M61" xr:uid="{5DEE83B7-7A1F-4C36-B20F-273F2ADCB3B2}">
      <formula1>(E61/$C$20)&gt;5.9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55D77-1386-4AE3-9DAE-48216DA7311F}">
  <sheetPr codeName="Sheet2"/>
  <dimension ref="A6:U21"/>
  <sheetViews>
    <sheetView workbookViewId="0"/>
  </sheetViews>
  <sheetFormatPr defaultRowHeight="15" x14ac:dyDescent="0.25"/>
  <cols>
    <col min="1" max="1" width="45.5703125" customWidth="1"/>
    <col min="2" max="2" width="24.140625" customWidth="1"/>
    <col min="3" max="3" width="16.42578125" customWidth="1"/>
    <col min="4" max="4" width="3.42578125" customWidth="1"/>
    <col min="5" max="5" width="30.42578125" customWidth="1"/>
    <col min="7" max="7" width="4.85546875" customWidth="1"/>
    <col min="8" max="8" width="36.5703125" customWidth="1"/>
    <col min="10" max="10" width="2.28515625" customWidth="1"/>
    <col min="11" max="11" width="26.85546875" customWidth="1"/>
    <col min="12" max="12" width="16.7109375" customWidth="1"/>
    <col min="13" max="13" width="5.85546875" customWidth="1"/>
    <col min="14" max="14" width="36" customWidth="1"/>
  </cols>
  <sheetData>
    <row r="6" spans="1:21" s="2" customFormat="1" x14ac:dyDescent="0.25">
      <c r="A6" s="1"/>
      <c r="B6" s="1" t="s">
        <v>0</v>
      </c>
      <c r="C6" s="1" t="s">
        <v>16</v>
      </c>
      <c r="D6" s="1"/>
      <c r="E6" s="1" t="s">
        <v>23</v>
      </c>
      <c r="F6" s="1" t="s">
        <v>16</v>
      </c>
      <c r="G6" s="1"/>
      <c r="H6" s="1" t="s">
        <v>36</v>
      </c>
      <c r="I6" s="1" t="s">
        <v>16</v>
      </c>
      <c r="J6" s="1"/>
      <c r="K6" s="1" t="s">
        <v>44</v>
      </c>
      <c r="L6" s="1" t="s">
        <v>16</v>
      </c>
      <c r="M6" s="1"/>
      <c r="N6" s="1" t="s">
        <v>49</v>
      </c>
      <c r="O6" s="1" t="s">
        <v>16</v>
      </c>
      <c r="P6" s="1"/>
      <c r="Q6" s="1"/>
      <c r="R6" s="1"/>
      <c r="S6" s="1"/>
      <c r="T6" s="1"/>
      <c r="U6" s="1"/>
    </row>
    <row r="7" spans="1:21" x14ac:dyDescent="0.25">
      <c r="A7" t="s">
        <v>54</v>
      </c>
      <c r="B7" t="s">
        <v>55</v>
      </c>
      <c r="C7">
        <v>7.5</v>
      </c>
      <c r="K7" t="s">
        <v>56</v>
      </c>
      <c r="L7">
        <v>11.5</v>
      </c>
      <c r="N7" t="s">
        <v>57</v>
      </c>
      <c r="O7">
        <v>1000</v>
      </c>
    </row>
    <row r="8" spans="1:21" x14ac:dyDescent="0.25">
      <c r="A8" t="s">
        <v>21</v>
      </c>
      <c r="B8" t="s">
        <v>24</v>
      </c>
      <c r="C8" t="s">
        <v>17</v>
      </c>
      <c r="K8" t="s">
        <v>24</v>
      </c>
      <c r="L8" t="s">
        <v>45</v>
      </c>
    </row>
    <row r="9" spans="1:21" x14ac:dyDescent="0.25">
      <c r="A9" t="s">
        <v>50</v>
      </c>
      <c r="B9" t="s">
        <v>51</v>
      </c>
      <c r="C9">
        <v>2</v>
      </c>
      <c r="K9" t="s">
        <v>52</v>
      </c>
      <c r="L9">
        <v>1</v>
      </c>
      <c r="N9" t="s">
        <v>53</v>
      </c>
      <c r="O9">
        <v>2</v>
      </c>
    </row>
    <row r="10" spans="1:21" x14ac:dyDescent="0.25">
      <c r="A10" t="s">
        <v>25</v>
      </c>
      <c r="B10" t="s">
        <v>15</v>
      </c>
      <c r="C10">
        <v>6.75</v>
      </c>
    </row>
    <row r="11" spans="1:21" x14ac:dyDescent="0.25">
      <c r="A11" t="s">
        <v>1</v>
      </c>
      <c r="B11" t="s">
        <v>2</v>
      </c>
      <c r="C11" t="s">
        <v>18</v>
      </c>
    </row>
    <row r="12" spans="1:21" x14ac:dyDescent="0.25">
      <c r="A12" t="s">
        <v>19</v>
      </c>
      <c r="B12" t="s">
        <v>20</v>
      </c>
      <c r="C12">
        <v>3</v>
      </c>
      <c r="E12" t="s">
        <v>20</v>
      </c>
      <c r="F12">
        <v>1</v>
      </c>
    </row>
    <row r="14" spans="1:21" x14ac:dyDescent="0.25">
      <c r="A14" t="s">
        <v>37</v>
      </c>
      <c r="H14" t="s">
        <v>38</v>
      </c>
      <c r="I14" t="s">
        <v>39</v>
      </c>
    </row>
    <row r="15" spans="1:21" x14ac:dyDescent="0.25">
      <c r="A15" t="s">
        <v>40</v>
      </c>
      <c r="H15" t="s">
        <v>22</v>
      </c>
      <c r="I15">
        <v>2</v>
      </c>
    </row>
    <row r="16" spans="1:21" x14ac:dyDescent="0.25">
      <c r="A16" t="s">
        <v>41</v>
      </c>
      <c r="H16" t="s">
        <v>22</v>
      </c>
      <c r="I16">
        <v>1</v>
      </c>
    </row>
    <row r="17" spans="1:15" x14ac:dyDescent="0.25">
      <c r="A17" t="s">
        <v>42</v>
      </c>
      <c r="H17" t="s">
        <v>43</v>
      </c>
      <c r="I17">
        <v>3</v>
      </c>
    </row>
    <row r="18" spans="1:15" x14ac:dyDescent="0.25">
      <c r="A18" t="s">
        <v>46</v>
      </c>
      <c r="K18" t="s">
        <v>47</v>
      </c>
      <c r="L18" t="s">
        <v>48</v>
      </c>
    </row>
    <row r="21" spans="1:15" x14ac:dyDescent="0.25">
      <c r="A21" t="s">
        <v>58</v>
      </c>
      <c r="N21" t="s">
        <v>59</v>
      </c>
      <c r="O21">
        <v>1600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C469B-7488-4970-8275-4823F91D8485}">
  <sheetPr codeName="Sheet3"/>
  <dimension ref="A1:B9"/>
  <sheetViews>
    <sheetView workbookViewId="0"/>
  </sheetViews>
  <sheetFormatPr defaultRowHeight="15" x14ac:dyDescent="0.25"/>
  <cols>
    <col min="1" max="1" width="47.140625" customWidth="1"/>
    <col min="2" max="2" width="22" customWidth="1"/>
  </cols>
  <sheetData>
    <row r="1" spans="1:2" x14ac:dyDescent="0.25">
      <c r="A1" t="s">
        <v>77</v>
      </c>
      <c r="B1" t="s">
        <v>91</v>
      </c>
    </row>
    <row r="2" spans="1:2" x14ac:dyDescent="0.25">
      <c r="A2" t="s">
        <v>78</v>
      </c>
      <c r="B2" t="s">
        <v>86</v>
      </c>
    </row>
    <row r="3" spans="1:2" x14ac:dyDescent="0.25">
      <c r="A3" t="s">
        <v>79</v>
      </c>
      <c r="B3" t="s">
        <v>87</v>
      </c>
    </row>
    <row r="4" spans="1:2" x14ac:dyDescent="0.25">
      <c r="A4" t="s">
        <v>80</v>
      </c>
      <c r="B4" t="s">
        <v>88</v>
      </c>
    </row>
    <row r="5" spans="1:2" x14ac:dyDescent="0.25">
      <c r="A5" t="s">
        <v>81</v>
      </c>
      <c r="B5" t="s">
        <v>89</v>
      </c>
    </row>
    <row r="6" spans="1:2" x14ac:dyDescent="0.25">
      <c r="A6" t="s">
        <v>82</v>
      </c>
      <c r="B6" t="s">
        <v>101</v>
      </c>
    </row>
    <row r="7" spans="1:2" x14ac:dyDescent="0.25">
      <c r="A7" t="s">
        <v>83</v>
      </c>
      <c r="B7" t="s">
        <v>90</v>
      </c>
    </row>
    <row r="8" spans="1:2" x14ac:dyDescent="0.25">
      <c r="A8" t="s">
        <v>84</v>
      </c>
    </row>
    <row r="9" spans="1:2" x14ac:dyDescent="0.25">
      <c r="A9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4A1C8-7B71-48BD-A013-46B915DEFF6E}">
  <sheetPr codeName="Sheet4"/>
  <dimension ref="A1:DO7"/>
  <sheetViews>
    <sheetView workbookViewId="0"/>
  </sheetViews>
  <sheetFormatPr defaultRowHeight="15" x14ac:dyDescent="0.25"/>
  <cols>
    <col min="24" max="24" width="11.140625" customWidth="1"/>
    <col min="25" max="25" width="9.85546875" bestFit="1" customWidth="1"/>
  </cols>
  <sheetData>
    <row r="1" spans="1:119" ht="15.75" thickBot="1" x14ac:dyDescent="0.3">
      <c r="A1" s="38" t="s">
        <v>102</v>
      </c>
      <c r="B1" s="5" t="s">
        <v>103</v>
      </c>
      <c r="C1" s="5" t="s">
        <v>104</v>
      </c>
      <c r="D1" s="5" t="s">
        <v>105</v>
      </c>
      <c r="E1" s="5" t="s">
        <v>106</v>
      </c>
      <c r="F1" s="5" t="s">
        <v>107</v>
      </c>
      <c r="G1" s="5" t="s">
        <v>108</v>
      </c>
      <c r="H1" s="37" t="s">
        <v>109</v>
      </c>
      <c r="I1" s="5" t="s">
        <v>12</v>
      </c>
      <c r="J1" s="5" t="s">
        <v>110</v>
      </c>
      <c r="K1" s="6" t="s">
        <v>111</v>
      </c>
      <c r="L1" s="12" t="s">
        <v>60</v>
      </c>
      <c r="M1" s="13" t="s">
        <v>61</v>
      </c>
      <c r="N1" s="5" t="s">
        <v>132</v>
      </c>
      <c r="O1" s="5" t="s">
        <v>133</v>
      </c>
      <c r="P1" s="5" t="s">
        <v>134</v>
      </c>
      <c r="Q1" s="5" t="s">
        <v>135</v>
      </c>
      <c r="R1" s="5" t="s">
        <v>136</v>
      </c>
      <c r="S1" s="5" t="s">
        <v>138</v>
      </c>
      <c r="T1" s="5" t="s">
        <v>139</v>
      </c>
      <c r="U1" s="5" t="s">
        <v>140</v>
      </c>
      <c r="V1" s="5" t="s">
        <v>137</v>
      </c>
      <c r="W1" s="5" t="s">
        <v>236</v>
      </c>
      <c r="X1" s="5" t="s">
        <v>141</v>
      </c>
      <c r="Y1" s="5" t="s">
        <v>142</v>
      </c>
      <c r="Z1" s="5" t="s">
        <v>143</v>
      </c>
      <c r="AA1" s="5" t="s">
        <v>144</v>
      </c>
      <c r="AB1" s="5" t="s">
        <v>145</v>
      </c>
      <c r="AC1" s="5" t="s">
        <v>146</v>
      </c>
      <c r="AD1" s="5" t="s">
        <v>147</v>
      </c>
      <c r="AE1" s="5" t="s">
        <v>148</v>
      </c>
      <c r="AF1" s="5" t="s">
        <v>149</v>
      </c>
      <c r="AG1" s="5" t="s">
        <v>150</v>
      </c>
      <c r="AH1" s="5" t="s">
        <v>151</v>
      </c>
      <c r="AI1" s="5" t="s">
        <v>152</v>
      </c>
      <c r="AJ1" s="5" t="s">
        <v>153</v>
      </c>
      <c r="AK1" s="5" t="s">
        <v>154</v>
      </c>
      <c r="AL1" s="5" t="s">
        <v>155</v>
      </c>
      <c r="AM1" s="5" t="s">
        <v>156</v>
      </c>
      <c r="AN1" s="5" t="s">
        <v>157</v>
      </c>
      <c r="AO1" s="5" t="s">
        <v>158</v>
      </c>
      <c r="AP1" s="5" t="s">
        <v>159</v>
      </c>
      <c r="AQ1" s="5" t="s">
        <v>160</v>
      </c>
      <c r="AR1" s="5" t="s">
        <v>161</v>
      </c>
      <c r="AS1" s="5" t="s">
        <v>162</v>
      </c>
      <c r="AT1" s="5" t="s">
        <v>163</v>
      </c>
      <c r="AU1" s="5" t="s">
        <v>164</v>
      </c>
      <c r="AV1" s="5" t="s">
        <v>165</v>
      </c>
      <c r="AW1" s="5" t="s">
        <v>166</v>
      </c>
      <c r="AX1" s="5" t="s">
        <v>167</v>
      </c>
      <c r="AY1" s="5" t="s">
        <v>168</v>
      </c>
      <c r="AZ1" s="5" t="s">
        <v>169</v>
      </c>
      <c r="BA1" s="5" t="s">
        <v>170</v>
      </c>
      <c r="BB1" s="5" t="s">
        <v>171</v>
      </c>
      <c r="BC1" s="5" t="s">
        <v>172</v>
      </c>
      <c r="BD1" s="5" t="s">
        <v>173</v>
      </c>
      <c r="BE1" s="5" t="s">
        <v>174</v>
      </c>
      <c r="BF1" s="5" t="s">
        <v>175</v>
      </c>
      <c r="BG1" s="5" t="s">
        <v>176</v>
      </c>
      <c r="BH1" s="5" t="s">
        <v>177</v>
      </c>
      <c r="BI1" s="5" t="s">
        <v>178</v>
      </c>
      <c r="BJ1" s="5" t="s">
        <v>179</v>
      </c>
      <c r="BK1" s="5" t="s">
        <v>180</v>
      </c>
      <c r="BL1" s="5" t="s">
        <v>181</v>
      </c>
      <c r="BM1" s="5" t="s">
        <v>182</v>
      </c>
      <c r="BN1" s="5" t="s">
        <v>183</v>
      </c>
      <c r="BO1" s="5" t="s">
        <v>184</v>
      </c>
      <c r="BP1" s="5" t="s">
        <v>185</v>
      </c>
      <c r="BQ1" s="5" t="s">
        <v>186</v>
      </c>
      <c r="BR1" s="5" t="s">
        <v>187</v>
      </c>
      <c r="BS1" s="5" t="s">
        <v>188</v>
      </c>
      <c r="BT1" s="5" t="s">
        <v>189</v>
      </c>
      <c r="BU1" s="5" t="s">
        <v>190</v>
      </c>
      <c r="BV1" s="5" t="s">
        <v>191</v>
      </c>
      <c r="BW1" s="5" t="s">
        <v>192</v>
      </c>
      <c r="BX1" s="5" t="s">
        <v>193</v>
      </c>
      <c r="BY1" s="5" t="s">
        <v>194</v>
      </c>
      <c r="BZ1" s="5" t="s">
        <v>195</v>
      </c>
      <c r="CA1" s="5" t="s">
        <v>197</v>
      </c>
      <c r="CB1" s="5" t="s">
        <v>196</v>
      </c>
      <c r="CC1" s="5" t="s">
        <v>198</v>
      </c>
      <c r="CD1" s="5" t="s">
        <v>199</v>
      </c>
      <c r="CE1" s="5" t="s">
        <v>200</v>
      </c>
      <c r="CF1" s="5" t="s">
        <v>201</v>
      </c>
      <c r="CG1" s="5" t="s">
        <v>202</v>
      </c>
      <c r="CH1" s="5" t="s">
        <v>203</v>
      </c>
      <c r="CI1" s="5" t="s">
        <v>204</v>
      </c>
      <c r="CJ1" s="5" t="s">
        <v>205</v>
      </c>
      <c r="CK1" s="5" t="s">
        <v>206</v>
      </c>
      <c r="CL1" s="5" t="s">
        <v>207</v>
      </c>
      <c r="CM1" s="5" t="s">
        <v>208</v>
      </c>
      <c r="CN1" s="5" t="s">
        <v>209</v>
      </c>
      <c r="CO1" s="5" t="s">
        <v>210</v>
      </c>
      <c r="CP1" s="5" t="s">
        <v>211</v>
      </c>
      <c r="CQ1" s="5" t="s">
        <v>212</v>
      </c>
      <c r="CR1" s="5" t="s">
        <v>213</v>
      </c>
      <c r="CS1" s="5" t="s">
        <v>214</v>
      </c>
      <c r="CT1" s="5" t="s">
        <v>215</v>
      </c>
      <c r="CU1" s="5" t="s">
        <v>216</v>
      </c>
      <c r="CV1" s="5" t="s">
        <v>217</v>
      </c>
      <c r="CW1" s="5" t="s">
        <v>218</v>
      </c>
      <c r="CX1" s="5" t="s">
        <v>219</v>
      </c>
      <c r="CY1" s="5" t="s">
        <v>220</v>
      </c>
      <c r="CZ1" s="5" t="s">
        <v>221</v>
      </c>
      <c r="DA1" s="5" t="s">
        <v>222</v>
      </c>
      <c r="DB1" s="5" t="s">
        <v>223</v>
      </c>
      <c r="DC1" s="5" t="s">
        <v>224</v>
      </c>
      <c r="DD1" s="5" t="s">
        <v>225</v>
      </c>
      <c r="DE1" s="5" t="s">
        <v>226</v>
      </c>
      <c r="DF1" s="5" t="s">
        <v>233</v>
      </c>
      <c r="DG1" s="5" t="s">
        <v>227</v>
      </c>
      <c r="DH1" s="5" t="s">
        <v>229</v>
      </c>
      <c r="DI1" s="5" t="s">
        <v>231</v>
      </c>
      <c r="DJ1" s="5" t="s">
        <v>234</v>
      </c>
      <c r="DK1" s="5" t="s">
        <v>228</v>
      </c>
      <c r="DL1" s="5" t="s">
        <v>230</v>
      </c>
      <c r="DM1" s="5" t="s">
        <v>232</v>
      </c>
      <c r="DN1" s="5" t="s">
        <v>232</v>
      </c>
      <c r="DO1" s="5" t="s">
        <v>235</v>
      </c>
    </row>
    <row r="2" spans="1:119" x14ac:dyDescent="0.25">
      <c r="A2">
        <f>'Required Info'!C7</f>
        <v>0</v>
      </c>
      <c r="B2">
        <f>'Required Info'!C8</f>
        <v>0</v>
      </c>
      <c r="C2">
        <f>'Required Info'!C9</f>
        <v>0</v>
      </c>
      <c r="D2">
        <f>'Required Info'!C10</f>
        <v>0</v>
      </c>
      <c r="E2">
        <f>'Required Info'!C11</f>
        <v>0</v>
      </c>
      <c r="F2">
        <f>'Required Info'!C12</f>
        <v>0</v>
      </c>
      <c r="G2" t="str">
        <f>'Required Info'!C13</f>
        <v>Vic</v>
      </c>
      <c r="H2">
        <f>'Required Info'!E13</f>
        <v>0</v>
      </c>
      <c r="I2">
        <f>'Required Info'!C14</f>
        <v>0</v>
      </c>
      <c r="J2">
        <f>'Required Info'!C15</f>
        <v>0</v>
      </c>
      <c r="K2">
        <f>'Required Info'!C16</f>
        <v>0</v>
      </c>
      <c r="L2">
        <f>'Required Info'!C19</f>
        <v>0</v>
      </c>
      <c r="M2">
        <f>'Required Info'!C20</f>
        <v>0</v>
      </c>
      <c r="N2">
        <f>'Required Info'!$E$23</f>
        <v>0</v>
      </c>
      <c r="O2" s="129">
        <f>('Required Info'!D23-'Required Info'!C23+N2/60/24)*24</f>
        <v>0</v>
      </c>
      <c r="P2" s="125">
        <f>'Required Info'!$G$23</f>
        <v>0</v>
      </c>
      <c r="Q2">
        <f>'Required Info'!$E$24</f>
        <v>0</v>
      </c>
      <c r="R2" s="129">
        <f>('Required Info'!D24-'Required Info'!C24+Q2/60/24)*24</f>
        <v>0</v>
      </c>
      <c r="S2" s="125">
        <f>'Required Info'!$G$24</f>
        <v>0</v>
      </c>
      <c r="T2">
        <f>'Required Info'!$E$25</f>
        <v>0</v>
      </c>
      <c r="U2" s="129">
        <f>('Required Info'!D25-'Required Info'!C25+(T2/60)/24)*24</f>
        <v>0</v>
      </c>
      <c r="V2" s="125">
        <f>'Required Info'!$G$25</f>
        <v>0</v>
      </c>
      <c r="W2" s="130" t="e">
        <f>(O2*P2+R2*S2+U2*V2)/(P2+S2+V2)</f>
        <v>#DIV/0!</v>
      </c>
      <c r="X2" s="126">
        <f>'Required Info'!$D$33</f>
        <v>0</v>
      </c>
      <c r="Y2" s="127">
        <f>'Required Info'!F33</f>
        <v>0</v>
      </c>
      <c r="Z2" s="126">
        <f>'Required Info'!$C$35</f>
        <v>0</v>
      </c>
      <c r="AA2" s="126">
        <f>'Required Info'!C36</f>
        <v>0</v>
      </c>
      <c r="AB2" s="126">
        <f>Z2-AA2</f>
        <v>0</v>
      </c>
      <c r="AC2" s="126">
        <f>X2+AB2</f>
        <v>0</v>
      </c>
      <c r="AD2" t="str">
        <f>IFERROR(AVERAGEIF('Required Info'!C47:E47,"&gt;0",'Required Info'!C47:E47),"")</f>
        <v/>
      </c>
      <c r="AE2" t="str">
        <f>IFERROR(AVERAGEIF('Required Info'!C52:E52,"&gt;0",'Required Info'!C52:E52),"")</f>
        <v/>
      </c>
      <c r="AF2" t="str">
        <f>IF(ISBLANK('Required Info'!C60),"",('Required Info'!C60))</f>
        <v/>
      </c>
      <c r="AG2" t="str">
        <f>IF(ISBLANK('Required Info'!C61),"",('Required Info'!C61))</f>
        <v/>
      </c>
      <c r="AH2" t="str">
        <f>IF(ISBLANK('Required Info'!C62),"",('Required Info'!C62))</f>
        <v/>
      </c>
      <c r="AI2" t="str">
        <f>IF(ISBLANK('Required Info'!C63),"",('Required Info'!C63))</f>
        <v/>
      </c>
      <c r="AJ2" t="str">
        <f>IF(ISBLANK('Required Info'!D60),"",('Required Info'!D60))</f>
        <v/>
      </c>
      <c r="AK2" t="str">
        <f>IF(ISBLANK('Required Info'!D61),"",('Required Info'!D61))</f>
        <v/>
      </c>
      <c r="AL2" t="str">
        <f>IF(ISBLANK('Required Info'!D62),"",('Required Info'!D62))</f>
        <v/>
      </c>
      <c r="AM2" t="str">
        <f>IF(ISBLANK('Required Info'!D63),"",('Required Info'!D63))</f>
        <v/>
      </c>
      <c r="AN2" t="str">
        <f>IF(ISBLANK('Required Info'!E60),"",('Required Info'!E60))</f>
        <v/>
      </c>
      <c r="AO2" t="str">
        <f>IF(ISBLANK('Required Info'!E61),"",('Required Info'!E61))</f>
        <v/>
      </c>
      <c r="AP2" t="str">
        <f>IF(ISBLANK('Required Info'!E62),"",('Required Info'!E62))</f>
        <v/>
      </c>
      <c r="AQ2" t="str">
        <f>IF(ISBLANK('Required Info'!E63),"",('Required Info'!E63))</f>
        <v/>
      </c>
      <c r="AR2">
        <f>IF(ISBLANK('Required Info'!E64),"",('Required Info'!E64))</f>
        <v>0</v>
      </c>
      <c r="AS2">
        <f>IF(ISBLANK('Required Info'!E65),"",('Required Info'!E65))</f>
        <v>0</v>
      </c>
      <c r="AT2" t="str">
        <f>IF(ISBLANK('Required Info'!G60),"",('Required Info'!G60))</f>
        <v/>
      </c>
      <c r="AU2" t="str">
        <f>IF(ISBLANK('Required Info'!G61),"",('Required Info'!G61))</f>
        <v/>
      </c>
      <c r="AV2" t="str">
        <f>IF(ISBLANK('Required Info'!G62),"",('Required Info'!G62))</f>
        <v/>
      </c>
      <c r="AW2" t="str">
        <f>IF(ISBLANK('Required Info'!G63),"",('Required Info'!G63))</f>
        <v/>
      </c>
      <c r="AX2" t="str">
        <f>IF(ISBLANK('Required Info'!H60),"",('Required Info'!H60))</f>
        <v/>
      </c>
      <c r="AY2" t="str">
        <f>IF(ISBLANK('Required Info'!H61),"",('Required Info'!H61))</f>
        <v/>
      </c>
      <c r="AZ2" t="str">
        <f>IF(ISBLANK('Required Info'!H62),"",('Required Info'!H62))</f>
        <v/>
      </c>
      <c r="BA2" t="str">
        <f>IF(ISBLANK('Required Info'!H63),"",('Required Info'!H63))</f>
        <v/>
      </c>
      <c r="BB2" t="str">
        <f>IF(ISBLANK('Required Info'!I60),"",('Required Info'!I60))</f>
        <v/>
      </c>
      <c r="BC2" t="str">
        <f>IF(ISBLANK('Required Info'!I61),"",('Required Info'!I61))</f>
        <v/>
      </c>
      <c r="BD2" t="str">
        <f>IF(ISBLANK('Required Info'!I62),"",('Required Info'!I62))</f>
        <v/>
      </c>
      <c r="BE2" t="str">
        <f>IF(ISBLANK('Required Info'!I63),"",('Required Info'!I63))</f>
        <v/>
      </c>
      <c r="BF2">
        <f>IF(ISBLANK('Required Info'!I64),"",('Required Info'!I64))</f>
        <v>0</v>
      </c>
      <c r="BG2">
        <f>IF(ISBLANK('Required Info'!I65),"",('Required Info'!I65))</f>
        <v>0</v>
      </c>
      <c r="BH2" t="str">
        <f>IF(ISBLANK('Required Info'!K60),"",('Required Info'!K60))</f>
        <v/>
      </c>
      <c r="BI2" t="str">
        <f>IF(ISBLANK('Required Info'!K61),"",('Required Info'!K61))</f>
        <v/>
      </c>
      <c r="BJ2" t="str">
        <f>IF(ISBLANK('Required Info'!K62),"",('Required Info'!K62))</f>
        <v/>
      </c>
      <c r="BK2" t="str">
        <f>IF(ISBLANK('Required Info'!K63),"",('Required Info'!K63))</f>
        <v/>
      </c>
      <c r="BL2" t="str">
        <f>IF(ISBLANK('Required Info'!L60),"",('Required Info'!L60))</f>
        <v/>
      </c>
      <c r="BM2" t="str">
        <f>IF(ISBLANK('Required Info'!L61),"",('Required Info'!L61))</f>
        <v/>
      </c>
      <c r="BN2" t="str">
        <f>IF(ISBLANK('Required Info'!L62),"",('Required Info'!L62))</f>
        <v/>
      </c>
      <c r="BO2" t="str">
        <f>IF(ISBLANK('Required Info'!L63),"",('Required Info'!L63))</f>
        <v/>
      </c>
      <c r="BP2" t="str">
        <f>IF(ISBLANK('Required Info'!M60),"",('Required Info'!M60))</f>
        <v/>
      </c>
      <c r="BQ2" t="str">
        <f>IF(ISBLANK('Required Info'!M61),"",('Required Info'!M61))</f>
        <v/>
      </c>
      <c r="BR2" t="str">
        <f>IF(ISBLANK('Required Info'!M62),"",('Required Info'!M62))</f>
        <v/>
      </c>
      <c r="BS2" t="str">
        <f>IF(ISBLANK('Required Info'!M63),"",('Required Info'!M63))</f>
        <v/>
      </c>
      <c r="BT2">
        <f>IF(ISBLANK('Required Info'!M64),"",('Required Info'!M64))</f>
        <v>0</v>
      </c>
      <c r="BU2">
        <f>IF(ISBLANK('Required Info'!M65),"",('Required Info'!M65))</f>
        <v>0</v>
      </c>
      <c r="BV2">
        <f>AR2+BF2+BT2</f>
        <v>0</v>
      </c>
      <c r="BW2">
        <f>AS2+BG2+BU2</f>
        <v>0</v>
      </c>
      <c r="BX2" t="str">
        <f>IF(ISBLANK('Required Info'!B68),"",'Required Info'!B68)</f>
        <v/>
      </c>
      <c r="BY2" t="str">
        <f>IF(ISBLANK('Required Info'!C68),"",'Required Info'!C68)</f>
        <v/>
      </c>
      <c r="BZ2" t="str">
        <f>IF(ISBLANK('Required Info'!D68),"",'Required Info'!D68)</f>
        <v/>
      </c>
      <c r="CA2" t="str">
        <f>IF(ISBLANK('Required Info'!E68),"",'Required Info'!E68)</f>
        <v/>
      </c>
      <c r="CB2">
        <f>IF(ISERR(BY2*BZ2),,BY2*BZ2)</f>
        <v>0</v>
      </c>
      <c r="CC2" t="str">
        <f>IF(ISBLANK('Required Info'!B69),"",'Required Info'!B69)</f>
        <v/>
      </c>
      <c r="CD2" t="str">
        <f>IF(ISBLANK('Required Info'!C69),"",'Required Info'!C69)</f>
        <v/>
      </c>
      <c r="CE2" t="str">
        <f>IF(ISBLANK('Required Info'!D69),"",'Required Info'!D69)</f>
        <v/>
      </c>
      <c r="CF2" t="str">
        <f>IF(ISBLANK('Required Info'!E69),"",'Required Info'!E69)</f>
        <v/>
      </c>
      <c r="CG2">
        <f>IF(ISERR(CD2*CE2),,CD2*CE2)</f>
        <v>0</v>
      </c>
      <c r="CH2" t="str">
        <f>IF(ISBLANK('Required Info'!B70),"",'Required Info'!B70)</f>
        <v/>
      </c>
      <c r="CI2" t="str">
        <f>IF(ISBLANK('Required Info'!C70),"",'Required Info'!C70)</f>
        <v/>
      </c>
      <c r="CJ2" t="str">
        <f>IF(ISBLANK('Required Info'!D70),"",'Required Info'!D70)</f>
        <v/>
      </c>
      <c r="CK2" t="str">
        <f>IF(ISBLANK('Required Info'!E70),"",'Required Info'!E70)</f>
        <v/>
      </c>
      <c r="CL2">
        <f>IF(ISERR(CI2*CJ2),,CI2*CJ2)</f>
        <v>0</v>
      </c>
      <c r="CM2" t="str">
        <f>IF(ISBLANK('Required Info'!B71),"",'Required Info'!B71)</f>
        <v/>
      </c>
      <c r="CN2" t="str">
        <f>IF(ISBLANK('Required Info'!C71),"",'Required Info'!C71)</f>
        <v/>
      </c>
      <c r="CO2" t="str">
        <f>IF(ISBLANK('Required Info'!D71),"",'Required Info'!D71)</f>
        <v/>
      </c>
      <c r="CP2" t="str">
        <f>IF(ISBLANK('Required Info'!E71),"",'Required Info'!E71)</f>
        <v/>
      </c>
      <c r="CQ2">
        <f>IF(ISERR(CN2*CO2),,CN2*CO2)</f>
        <v>0</v>
      </c>
      <c r="CR2" t="str">
        <f>IF(ISBLANK('Required Info'!B72),"",'Required Info'!B72)</f>
        <v/>
      </c>
      <c r="CS2" t="str">
        <f>IF(ISBLANK('Required Info'!C72),"",'Required Info'!C72)</f>
        <v/>
      </c>
      <c r="CT2" t="str">
        <f>IF(ISBLANK('Required Info'!D72),"",'Required Info'!D72)</f>
        <v/>
      </c>
      <c r="CU2" t="str">
        <f>IF(ISBLANK('Required Info'!E72),"",'Required Info'!E72)</f>
        <v/>
      </c>
      <c r="CV2">
        <f>IF(ISERR(CS2*CT2),,CS2*CT2)</f>
        <v>0</v>
      </c>
      <c r="CW2" t="str">
        <f>IF(ISBLANK('Required Info'!B73),"",'Required Info'!B73)</f>
        <v/>
      </c>
      <c r="CX2" t="str">
        <f>IF(ISBLANK('Required Info'!C73),"",'Required Info'!C73)</f>
        <v/>
      </c>
      <c r="CY2" t="str">
        <f>IF(ISBLANK('Required Info'!D73),"",'Required Info'!D73)</f>
        <v/>
      </c>
      <c r="CZ2" t="str">
        <f>IF(ISBLANK('Required Info'!E73),"",'Required Info'!E73)</f>
        <v/>
      </c>
      <c r="DA2">
        <f>IF(ISERR(CX2*CY2),,CX2*CY2)</f>
        <v>0</v>
      </c>
      <c r="DB2">
        <f>CB2+CG2+CL2+CQ2+CV2+DA2</f>
        <v>0</v>
      </c>
      <c r="DC2">
        <f>'Required Info'!C80</f>
        <v>0</v>
      </c>
      <c r="DD2">
        <f>'Required Info'!C81</f>
        <v>0</v>
      </c>
      <c r="DE2">
        <f>'Required Info'!C82</f>
        <v>0</v>
      </c>
      <c r="DF2">
        <f>DC2*DE2</f>
        <v>0</v>
      </c>
      <c r="DG2">
        <f>'Required Info'!D80</f>
        <v>0</v>
      </c>
      <c r="DH2">
        <f>'Required Info'!D81</f>
        <v>0</v>
      </c>
      <c r="DI2">
        <f>'Required Info'!D82</f>
        <v>0</v>
      </c>
      <c r="DJ2">
        <f>DG2*DI2</f>
        <v>0</v>
      </c>
      <c r="DK2">
        <f>'Required Info'!E80</f>
        <v>0</v>
      </c>
      <c r="DL2">
        <f>'Required Info'!E81</f>
        <v>0</v>
      </c>
      <c r="DM2">
        <f>'Required Info'!E82</f>
        <v>0</v>
      </c>
      <c r="DN2">
        <f>DK2*DM2</f>
        <v>0</v>
      </c>
      <c r="DO2">
        <f>DF2+DJ2+DN2</f>
        <v>0</v>
      </c>
    </row>
    <row r="6" spans="1:119" x14ac:dyDescent="0.25">
      <c r="AF6" t="str">
        <f>IF(ISBLANK('Required Info'!C64),"",('Required Info'!C64))</f>
        <v/>
      </c>
    </row>
    <row r="7" spans="1:119" x14ac:dyDescent="0.25">
      <c r="AF7" t="str">
        <f>IF(ISBLANK('Required Info'!C65),"",('Required Info'!C65))</f>
        <v/>
      </c>
    </row>
  </sheetData>
  <phoneticPr fontId="2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Required Info</vt:lpstr>
      <vt:lpstr>Tariff</vt:lpstr>
      <vt:lpstr>Water_heating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Hakim</dc:creator>
  <cp:lastModifiedBy>Gabriel</cp:lastModifiedBy>
  <cp:lastPrinted>2019-07-03T05:28:53Z</cp:lastPrinted>
  <dcterms:created xsi:type="dcterms:W3CDTF">2019-07-01T03:29:32Z</dcterms:created>
  <dcterms:modified xsi:type="dcterms:W3CDTF">2019-08-12T00:03:32Z</dcterms:modified>
</cp:coreProperties>
</file>